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"/>
    </mc:Choice>
  </mc:AlternateContent>
  <xr:revisionPtr revIDLastSave="0" documentId="13_ncr:1_{B3D76A30-5AE4-4AF8-87E4-11A3755CF8E1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инвест'!$A$1:$T$125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6" i="10" l="1"/>
  <c r="F96" i="10"/>
  <c r="I96" i="10"/>
  <c r="J96" i="10"/>
  <c r="R96" i="10" s="1"/>
  <c r="K96" i="10"/>
  <c r="L96" i="10"/>
  <c r="M96" i="10"/>
  <c r="N96" i="10"/>
  <c r="O96" i="10"/>
  <c r="P96" i="10"/>
  <c r="G97" i="10"/>
  <c r="D97" i="10" s="1"/>
  <c r="F97" i="10" s="1"/>
  <c r="Q97" i="10" s="1"/>
  <c r="H97" i="10"/>
  <c r="H96" i="10" s="1"/>
  <c r="Q96" i="10" s="1"/>
  <c r="O94" i="10"/>
  <c r="M94" i="10"/>
  <c r="K94" i="10"/>
  <c r="O95" i="10"/>
  <c r="M95" i="10"/>
  <c r="I95" i="10"/>
  <c r="K95" i="10"/>
  <c r="G89" i="10"/>
  <c r="D89" i="10" s="1"/>
  <c r="F89" i="10" s="1"/>
  <c r="H89" i="10"/>
  <c r="R89" i="10"/>
  <c r="G90" i="10"/>
  <c r="D90" i="10" s="1"/>
  <c r="F90" i="10" s="1"/>
  <c r="H90" i="10"/>
  <c r="R90" i="10"/>
  <c r="G73" i="10"/>
  <c r="D73" i="10" s="1"/>
  <c r="F73" i="10" s="1"/>
  <c r="H73" i="10"/>
  <c r="R73" i="10"/>
  <c r="G74" i="10"/>
  <c r="D74" i="10" s="1"/>
  <c r="H74" i="10"/>
  <c r="R74" i="10"/>
  <c r="G75" i="10"/>
  <c r="D75" i="10" s="1"/>
  <c r="F75" i="10" s="1"/>
  <c r="H75" i="10"/>
  <c r="R75" i="10"/>
  <c r="G76" i="10"/>
  <c r="D76" i="10" s="1"/>
  <c r="F76" i="10" s="1"/>
  <c r="H76" i="10"/>
  <c r="R76" i="10"/>
  <c r="G77" i="10"/>
  <c r="D77" i="10" s="1"/>
  <c r="F77" i="10" s="1"/>
  <c r="H77" i="10"/>
  <c r="R77" i="10"/>
  <c r="G78" i="10"/>
  <c r="D78" i="10" s="1"/>
  <c r="F78" i="10" s="1"/>
  <c r="H78" i="10"/>
  <c r="R78" i="10"/>
  <c r="G79" i="10"/>
  <c r="D79" i="10" s="1"/>
  <c r="F79" i="10" s="1"/>
  <c r="H79" i="10"/>
  <c r="R79" i="10"/>
  <c r="G80" i="10"/>
  <c r="D80" i="10" s="1"/>
  <c r="F80" i="10" s="1"/>
  <c r="H80" i="10"/>
  <c r="R80" i="10"/>
  <c r="G81" i="10"/>
  <c r="D81" i="10" s="1"/>
  <c r="F81" i="10" s="1"/>
  <c r="H81" i="10"/>
  <c r="R81" i="10"/>
  <c r="G82" i="10"/>
  <c r="D82" i="10" s="1"/>
  <c r="F82" i="10" s="1"/>
  <c r="H82" i="10"/>
  <c r="R82" i="10"/>
  <c r="G83" i="10"/>
  <c r="D83" i="10" s="1"/>
  <c r="H83" i="10"/>
  <c r="R83" i="10"/>
  <c r="G84" i="10"/>
  <c r="D84" i="10" s="1"/>
  <c r="F84" i="10" s="1"/>
  <c r="Q84" i="10" s="1"/>
  <c r="H84" i="10"/>
  <c r="R84" i="10"/>
  <c r="G85" i="10"/>
  <c r="D85" i="10" s="1"/>
  <c r="F85" i="10" s="1"/>
  <c r="H85" i="10"/>
  <c r="R85" i="10"/>
  <c r="G86" i="10"/>
  <c r="D86" i="10" s="1"/>
  <c r="F86" i="10" s="1"/>
  <c r="H86" i="10"/>
  <c r="R86" i="10"/>
  <c r="G87" i="10"/>
  <c r="D87" i="10" s="1"/>
  <c r="F87" i="10" s="1"/>
  <c r="H87" i="10"/>
  <c r="R87" i="10"/>
  <c r="G88" i="10"/>
  <c r="D88" i="10" s="1"/>
  <c r="F88" i="10" s="1"/>
  <c r="H88" i="10"/>
  <c r="R88" i="10"/>
  <c r="E67" i="10"/>
  <c r="I67" i="10"/>
  <c r="J67" i="10"/>
  <c r="K67" i="10"/>
  <c r="L67" i="10"/>
  <c r="M67" i="10"/>
  <c r="N67" i="10"/>
  <c r="O67" i="10"/>
  <c r="P67" i="10"/>
  <c r="R69" i="10"/>
  <c r="G69" i="10"/>
  <c r="D69" i="10" s="1"/>
  <c r="F69" i="10" s="1"/>
  <c r="H69" i="10"/>
  <c r="G55" i="10"/>
  <c r="D55" i="10" s="1"/>
  <c r="F55" i="10" s="1"/>
  <c r="H55" i="10"/>
  <c r="R55" i="10"/>
  <c r="G56" i="10"/>
  <c r="D56" i="10" s="1"/>
  <c r="F56" i="10" s="1"/>
  <c r="H56" i="10"/>
  <c r="R56" i="10"/>
  <c r="G57" i="10"/>
  <c r="D57" i="10" s="1"/>
  <c r="F57" i="10" s="1"/>
  <c r="H57" i="10"/>
  <c r="R57" i="10"/>
  <c r="G58" i="10"/>
  <c r="D58" i="10" s="1"/>
  <c r="F58" i="10" s="1"/>
  <c r="H58" i="10"/>
  <c r="R58" i="10"/>
  <c r="G59" i="10"/>
  <c r="D59" i="10" s="1"/>
  <c r="F59" i="10" s="1"/>
  <c r="H59" i="10"/>
  <c r="R59" i="10"/>
  <c r="G60" i="10"/>
  <c r="D60" i="10" s="1"/>
  <c r="F60" i="10" s="1"/>
  <c r="H60" i="10"/>
  <c r="R60" i="10"/>
  <c r="G61" i="10"/>
  <c r="D61" i="10" s="1"/>
  <c r="F61" i="10" s="1"/>
  <c r="H61" i="10"/>
  <c r="R61" i="10"/>
  <c r="G62" i="10"/>
  <c r="D62" i="10" s="1"/>
  <c r="F62" i="10" s="1"/>
  <c r="H62" i="10"/>
  <c r="R62" i="10"/>
  <c r="G63" i="10"/>
  <c r="D63" i="10" s="1"/>
  <c r="F63" i="10" s="1"/>
  <c r="H63" i="10"/>
  <c r="R63" i="10"/>
  <c r="G64" i="10"/>
  <c r="D64" i="10" s="1"/>
  <c r="F64" i="10" s="1"/>
  <c r="H64" i="10"/>
  <c r="R64" i="10"/>
  <c r="G65" i="10"/>
  <c r="D65" i="10" s="1"/>
  <c r="F65" i="10" s="1"/>
  <c r="H65" i="10"/>
  <c r="R65" i="10"/>
  <c r="G66" i="10"/>
  <c r="D66" i="10" s="1"/>
  <c r="F66" i="10" s="1"/>
  <c r="H66" i="10"/>
  <c r="R66" i="10"/>
  <c r="E20" i="10"/>
  <c r="H26" i="10"/>
  <c r="H25" i="10" s="1"/>
  <c r="H20" i="10" s="1"/>
  <c r="I26" i="10"/>
  <c r="I25" i="10" s="1"/>
  <c r="I20" i="10" s="1"/>
  <c r="J26" i="10"/>
  <c r="J25" i="10" s="1"/>
  <c r="J20" i="10" s="1"/>
  <c r="K26" i="10"/>
  <c r="K25" i="10" s="1"/>
  <c r="K20" i="10" s="1"/>
  <c r="L26" i="10"/>
  <c r="L25" i="10" s="1"/>
  <c r="L20" i="10" s="1"/>
  <c r="M26" i="10"/>
  <c r="M25" i="10" s="1"/>
  <c r="M20" i="10" s="1"/>
  <c r="N26" i="10"/>
  <c r="N25" i="10" s="1"/>
  <c r="N20" i="10" s="1"/>
  <c r="O26" i="10"/>
  <c r="O25" i="10" s="1"/>
  <c r="O20" i="10" s="1"/>
  <c r="P26" i="10"/>
  <c r="P25" i="10" s="1"/>
  <c r="P20" i="10" s="1"/>
  <c r="G29" i="10"/>
  <c r="F29" i="10" s="1"/>
  <c r="G28" i="10"/>
  <c r="D28" i="10" s="1"/>
  <c r="G27" i="10"/>
  <c r="D27" i="10" s="1"/>
  <c r="G96" i="10" l="1"/>
  <c r="Q89" i="10"/>
  <c r="D96" i="10"/>
  <c r="R97" i="10"/>
  <c r="Q57" i="10"/>
  <c r="Q66" i="10"/>
  <c r="Q58" i="10"/>
  <c r="Q90" i="10"/>
  <c r="Q80" i="10"/>
  <c r="F83" i="10"/>
  <c r="Q83" i="10" s="1"/>
  <c r="Q62" i="10"/>
  <c r="Q78" i="10"/>
  <c r="F74" i="10"/>
  <c r="Q74" i="10" s="1"/>
  <c r="Q86" i="10"/>
  <c r="Q69" i="10"/>
  <c r="Q82" i="10"/>
  <c r="Q75" i="10"/>
  <c r="Q79" i="10"/>
  <c r="Q87" i="10"/>
  <c r="Q77" i="10"/>
  <c r="Q81" i="10"/>
  <c r="Q88" i="10"/>
  <c r="Q85" i="10"/>
  <c r="Q76" i="10"/>
  <c r="Q73" i="10"/>
  <c r="Q64" i="10"/>
  <c r="Q63" i="10"/>
  <c r="Q61" i="10"/>
  <c r="Q56" i="10"/>
  <c r="Q60" i="10"/>
  <c r="Q55" i="10"/>
  <c r="D29" i="10"/>
  <c r="Q65" i="10"/>
  <c r="Q59" i="10"/>
  <c r="G26" i="10"/>
  <c r="F28" i="10"/>
  <c r="F27" i="10"/>
  <c r="F26" i="10" l="1"/>
  <c r="D26" i="10"/>
  <c r="G25" i="10"/>
  <c r="G20" i="10" l="1"/>
  <c r="D25" i="10"/>
  <c r="D20" i="10" s="1"/>
  <c r="F25" i="10"/>
  <c r="F20" i="10" s="1"/>
  <c r="Q20" i="10" s="1"/>
  <c r="R99" i="10" l="1"/>
  <c r="N92" i="10" l="1"/>
  <c r="N91" i="10" s="1"/>
  <c r="P92" i="10"/>
  <c r="P91" i="10" s="1"/>
  <c r="E92" i="10"/>
  <c r="E91" i="10" s="1"/>
  <c r="L92" i="10"/>
  <c r="L91" i="10" s="1"/>
  <c r="H125" i="10" l="1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09" i="10"/>
  <c r="H108" i="10"/>
  <c r="H107" i="10"/>
  <c r="H106" i="10"/>
  <c r="H105" i="10"/>
  <c r="H104" i="10"/>
  <c r="H103" i="10"/>
  <c r="H102" i="10"/>
  <c r="H101" i="10"/>
  <c r="H100" i="10"/>
  <c r="H99" i="10"/>
  <c r="H95" i="10"/>
  <c r="H94" i="10"/>
  <c r="H93" i="10"/>
  <c r="H72" i="10"/>
  <c r="H68" i="10"/>
  <c r="H67" i="10" s="1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33" i="10"/>
  <c r="R125" i="10"/>
  <c r="R124" i="10"/>
  <c r="R123" i="10"/>
  <c r="R122" i="10"/>
  <c r="R121" i="10"/>
  <c r="R120" i="10"/>
  <c r="R119" i="10"/>
  <c r="R118" i="10"/>
  <c r="R117" i="10"/>
  <c r="R116" i="10"/>
  <c r="R115" i="10"/>
  <c r="R114" i="10"/>
  <c r="R113" i="10"/>
  <c r="R111" i="10"/>
  <c r="R110" i="10"/>
  <c r="R109" i="10"/>
  <c r="R108" i="10"/>
  <c r="R107" i="10"/>
  <c r="R106" i="10"/>
  <c r="R105" i="10"/>
  <c r="R104" i="10"/>
  <c r="R103" i="10"/>
  <c r="R102" i="10"/>
  <c r="R101" i="10"/>
  <c r="R100" i="10"/>
  <c r="R94" i="10"/>
  <c r="R93" i="10"/>
  <c r="R72" i="10"/>
  <c r="R68" i="10"/>
  <c r="R54" i="10"/>
  <c r="R53" i="10"/>
  <c r="R52" i="10"/>
  <c r="R51" i="10"/>
  <c r="R50" i="10"/>
  <c r="R49" i="10"/>
  <c r="R48" i="10"/>
  <c r="R47" i="10"/>
  <c r="R46" i="10"/>
  <c r="R45" i="10"/>
  <c r="R44" i="10"/>
  <c r="R43" i="10"/>
  <c r="R42" i="10"/>
  <c r="R41" i="10"/>
  <c r="R40" i="10"/>
  <c r="R39" i="10"/>
  <c r="R38" i="10"/>
  <c r="R37" i="10"/>
  <c r="R36" i="10"/>
  <c r="R35" i="10"/>
  <c r="R34" i="10"/>
  <c r="R33" i="10"/>
  <c r="R29" i="10"/>
  <c r="R28" i="10"/>
  <c r="R27" i="10"/>
  <c r="R26" i="10"/>
  <c r="R25" i="10"/>
  <c r="R24" i="10"/>
  <c r="G123" i="10"/>
  <c r="D123" i="10" s="1"/>
  <c r="F123" i="10" s="1"/>
  <c r="Q123" i="10" s="1"/>
  <c r="G122" i="10"/>
  <c r="D122" i="10" s="1"/>
  <c r="F122" i="10" s="1"/>
  <c r="G119" i="10"/>
  <c r="D119" i="10" s="1"/>
  <c r="F119" i="10" s="1"/>
  <c r="G118" i="10"/>
  <c r="D118" i="10" s="1"/>
  <c r="F118" i="10" s="1"/>
  <c r="G125" i="10"/>
  <c r="D125" i="10" s="1"/>
  <c r="F125" i="10" s="1"/>
  <c r="G124" i="10"/>
  <c r="D124" i="10" s="1"/>
  <c r="F124" i="10" s="1"/>
  <c r="Q124" i="10" s="1"/>
  <c r="G117" i="10"/>
  <c r="D117" i="10" s="1"/>
  <c r="F117" i="10" s="1"/>
  <c r="G121" i="10"/>
  <c r="D121" i="10" s="1"/>
  <c r="F121" i="10" s="1"/>
  <c r="G120" i="10"/>
  <c r="D120" i="10" s="1"/>
  <c r="F120" i="10" s="1"/>
  <c r="G116" i="10"/>
  <c r="D116" i="10" s="1"/>
  <c r="F116" i="10" s="1"/>
  <c r="G115" i="10"/>
  <c r="D115" i="10" s="1"/>
  <c r="F115" i="10" s="1"/>
  <c r="G114" i="10"/>
  <c r="D114" i="10" s="1"/>
  <c r="F114" i="10" s="1"/>
  <c r="G113" i="10"/>
  <c r="D113" i="10" s="1"/>
  <c r="P112" i="10"/>
  <c r="N112" i="10"/>
  <c r="L112" i="10"/>
  <c r="J112" i="10"/>
  <c r="I112" i="10"/>
  <c r="E112" i="10"/>
  <c r="G102" i="10"/>
  <c r="D102" i="10" s="1"/>
  <c r="F102" i="10" s="1"/>
  <c r="G100" i="10"/>
  <c r="D100" i="10" s="1"/>
  <c r="F100" i="10" s="1"/>
  <c r="G109" i="10"/>
  <c r="D109" i="10" s="1"/>
  <c r="F109" i="10" s="1"/>
  <c r="G107" i="10"/>
  <c r="D107" i="10" s="1"/>
  <c r="F107" i="10" s="1"/>
  <c r="G106" i="10"/>
  <c r="D106" i="10" s="1"/>
  <c r="F106" i="10" s="1"/>
  <c r="G105" i="10"/>
  <c r="D105" i="10" s="1"/>
  <c r="F105" i="10" s="1"/>
  <c r="G104" i="10"/>
  <c r="D104" i="10" s="1"/>
  <c r="F104" i="10" s="1"/>
  <c r="G103" i="10"/>
  <c r="D103" i="10" s="1"/>
  <c r="F103" i="10" s="1"/>
  <c r="G99" i="10"/>
  <c r="D99" i="10" s="1"/>
  <c r="F99" i="10" s="1"/>
  <c r="P98" i="10"/>
  <c r="N98" i="10"/>
  <c r="L98" i="10"/>
  <c r="J98" i="10"/>
  <c r="I98" i="10"/>
  <c r="E98" i="10"/>
  <c r="G101" i="10"/>
  <c r="D101" i="10" s="1"/>
  <c r="F101" i="10" s="1"/>
  <c r="P71" i="10"/>
  <c r="O71" i="10"/>
  <c r="N71" i="10"/>
  <c r="L71" i="10"/>
  <c r="J71" i="10"/>
  <c r="I71" i="10"/>
  <c r="E71" i="10"/>
  <c r="G72" i="10"/>
  <c r="D72" i="10" s="1"/>
  <c r="F72" i="10" s="1"/>
  <c r="G68" i="10"/>
  <c r="G67" i="10" s="1"/>
  <c r="P32" i="10"/>
  <c r="O32" i="10"/>
  <c r="N32" i="10"/>
  <c r="L32" i="10"/>
  <c r="J32" i="10"/>
  <c r="I32" i="10"/>
  <c r="E32" i="10"/>
  <c r="G54" i="10"/>
  <c r="D54" i="10" s="1"/>
  <c r="F54" i="10" s="1"/>
  <c r="G53" i="10"/>
  <c r="D53" i="10" s="1"/>
  <c r="F53" i="10" s="1"/>
  <c r="G52" i="10"/>
  <c r="D52" i="10" s="1"/>
  <c r="F52" i="10" s="1"/>
  <c r="G51" i="10"/>
  <c r="D51" i="10" s="1"/>
  <c r="F51" i="10" s="1"/>
  <c r="G50" i="10"/>
  <c r="D50" i="10" s="1"/>
  <c r="F50" i="10" s="1"/>
  <c r="G49" i="10"/>
  <c r="D49" i="10" s="1"/>
  <c r="F49" i="10" s="1"/>
  <c r="G48" i="10"/>
  <c r="D48" i="10" s="1"/>
  <c r="F48" i="10" s="1"/>
  <c r="G46" i="10"/>
  <c r="D46" i="10" s="1"/>
  <c r="F46" i="10" s="1"/>
  <c r="G45" i="10"/>
  <c r="D45" i="10" s="1"/>
  <c r="F45" i="10" s="1"/>
  <c r="G44" i="10"/>
  <c r="D44" i="10" s="1"/>
  <c r="F44" i="10" s="1"/>
  <c r="G43" i="10"/>
  <c r="D43" i="10" s="1"/>
  <c r="F43" i="10" s="1"/>
  <c r="G42" i="10"/>
  <c r="D42" i="10" s="1"/>
  <c r="F42" i="10" s="1"/>
  <c r="G41" i="10"/>
  <c r="D41" i="10" s="1"/>
  <c r="F41" i="10" s="1"/>
  <c r="G40" i="10"/>
  <c r="D40" i="10" s="1"/>
  <c r="F40" i="10" s="1"/>
  <c r="G39" i="10"/>
  <c r="D39" i="10" s="1"/>
  <c r="G38" i="10"/>
  <c r="D38" i="10" s="1"/>
  <c r="F38" i="10" s="1"/>
  <c r="G37" i="10"/>
  <c r="D37" i="10" s="1"/>
  <c r="F37" i="10" s="1"/>
  <c r="G36" i="10"/>
  <c r="D36" i="10" s="1"/>
  <c r="F36" i="10" s="1"/>
  <c r="G35" i="10"/>
  <c r="D35" i="10" s="1"/>
  <c r="F35" i="10" s="1"/>
  <c r="G34" i="10"/>
  <c r="D34" i="10" s="1"/>
  <c r="F34" i="10" s="1"/>
  <c r="G47" i="10"/>
  <c r="D47" i="10" s="1"/>
  <c r="F47" i="10" s="1"/>
  <c r="G33" i="10"/>
  <c r="D33" i="10" s="1"/>
  <c r="F33" i="10" s="1"/>
  <c r="Q36" i="10" l="1"/>
  <c r="R71" i="10"/>
  <c r="Q116" i="10"/>
  <c r="R98" i="10"/>
  <c r="Q109" i="10"/>
  <c r="R112" i="10"/>
  <c r="R32" i="10"/>
  <c r="R95" i="10"/>
  <c r="S95" i="10" s="1"/>
  <c r="Q35" i="10"/>
  <c r="Q40" i="10"/>
  <c r="Q44" i="10"/>
  <c r="Q48" i="10"/>
  <c r="Q52" i="10"/>
  <c r="Q100" i="10"/>
  <c r="Q122" i="10"/>
  <c r="Q104" i="10"/>
  <c r="Q43" i="10"/>
  <c r="Q51" i="10"/>
  <c r="Q47" i="10"/>
  <c r="H32" i="10"/>
  <c r="Q34" i="10"/>
  <c r="Q38" i="10"/>
  <c r="Q42" i="10"/>
  <c r="Q46" i="10"/>
  <c r="Q50" i="10"/>
  <c r="Q54" i="10"/>
  <c r="R67" i="10"/>
  <c r="Q99" i="10"/>
  <c r="Q120" i="10"/>
  <c r="H112" i="10"/>
  <c r="Q125" i="10"/>
  <c r="Q114" i="10"/>
  <c r="Q121" i="10"/>
  <c r="Q118" i="10"/>
  <c r="Q115" i="10"/>
  <c r="Q117" i="10"/>
  <c r="Q119" i="10"/>
  <c r="Q101" i="10"/>
  <c r="Q105" i="10"/>
  <c r="Q106" i="10"/>
  <c r="Q102" i="10"/>
  <c r="Q103" i="10"/>
  <c r="Q107" i="10"/>
  <c r="Q72" i="10"/>
  <c r="Q45" i="10"/>
  <c r="Q41" i="10"/>
  <c r="Q49" i="10"/>
  <c r="Q37" i="10"/>
  <c r="Q53" i="10"/>
  <c r="Q33" i="10"/>
  <c r="M112" i="10"/>
  <c r="D68" i="10"/>
  <c r="O112" i="10"/>
  <c r="K112" i="10"/>
  <c r="G112" i="10"/>
  <c r="D112" i="10"/>
  <c r="F113" i="10"/>
  <c r="O98" i="10"/>
  <c r="M98" i="10"/>
  <c r="G108" i="10"/>
  <c r="D108" i="10" s="1"/>
  <c r="F108" i="10" s="1"/>
  <c r="G94" i="10"/>
  <c r="D94" i="10" s="1"/>
  <c r="F94" i="10" s="1"/>
  <c r="Q94" i="10" s="1"/>
  <c r="G93" i="10"/>
  <c r="G95" i="10"/>
  <c r="D95" i="10" s="1"/>
  <c r="F95" i="10" s="1"/>
  <c r="Q95" i="10" s="1"/>
  <c r="G32" i="10"/>
  <c r="K32" i="10"/>
  <c r="M32" i="10"/>
  <c r="F39" i="10"/>
  <c r="Q39" i="10" s="1"/>
  <c r="F68" i="10" l="1"/>
  <c r="D67" i="10"/>
  <c r="D93" i="10"/>
  <c r="F93" i="10" s="1"/>
  <c r="Q32" i="10"/>
  <c r="F112" i="10"/>
  <c r="Q112" i="10" s="1"/>
  <c r="Q113" i="10"/>
  <c r="Q108" i="10"/>
  <c r="D32" i="10"/>
  <c r="F32" i="10"/>
  <c r="Q68" i="10" l="1"/>
  <c r="Q67" i="10" s="1"/>
  <c r="Q31" i="10" s="1"/>
  <c r="F67" i="10"/>
  <c r="Q93" i="10"/>
  <c r="I70" i="10"/>
  <c r="J70" i="10"/>
  <c r="L70" i="10"/>
  <c r="N70" i="10"/>
  <c r="O70" i="10"/>
  <c r="P70" i="10"/>
  <c r="I22" i="10"/>
  <c r="J22" i="10"/>
  <c r="L22" i="10"/>
  <c r="M22" i="10"/>
  <c r="N22" i="10"/>
  <c r="O22" i="10"/>
  <c r="P22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D23" i="10"/>
  <c r="E31" i="10"/>
  <c r="F31" i="10"/>
  <c r="G31" i="10"/>
  <c r="H31" i="10"/>
  <c r="I31" i="10"/>
  <c r="J31" i="10"/>
  <c r="R31" i="10" s="1"/>
  <c r="K31" i="10"/>
  <c r="L31" i="10"/>
  <c r="M31" i="10"/>
  <c r="N31" i="10"/>
  <c r="O31" i="10"/>
  <c r="P31" i="10"/>
  <c r="J92" i="10"/>
  <c r="J91" i="10" s="1"/>
  <c r="I92" i="10"/>
  <c r="I91" i="10" s="1"/>
  <c r="G111" i="10"/>
  <c r="D111" i="10" s="1"/>
  <c r="F111" i="10" s="1"/>
  <c r="H111" i="10"/>
  <c r="H110" i="10"/>
  <c r="R70" i="10" l="1"/>
  <c r="H71" i="10"/>
  <c r="H70" i="10" s="1"/>
  <c r="Q111" i="10"/>
  <c r="M92" i="10"/>
  <c r="M91" i="10" s="1"/>
  <c r="R23" i="10"/>
  <c r="O92" i="10"/>
  <c r="O91" i="10" s="1"/>
  <c r="H98" i="10"/>
  <c r="H22" i="10" s="1"/>
  <c r="K92" i="10"/>
  <c r="K91" i="10" s="1"/>
  <c r="R20" i="10"/>
  <c r="G110" i="10"/>
  <c r="K98" i="10"/>
  <c r="K22" i="10" s="1"/>
  <c r="R22" i="10"/>
  <c r="M71" i="10"/>
  <c r="M70" i="10" s="1"/>
  <c r="K71" i="10"/>
  <c r="K70" i="10" s="1"/>
  <c r="E22" i="10"/>
  <c r="F92" i="10" l="1"/>
  <c r="F91" i="10" s="1"/>
  <c r="G92" i="10"/>
  <c r="G91" i="10" s="1"/>
  <c r="R92" i="10"/>
  <c r="S92" i="10" s="1"/>
  <c r="G71" i="10"/>
  <c r="G70" i="10" s="1"/>
  <c r="D110" i="10"/>
  <c r="G98" i="10"/>
  <c r="G22" i="10" s="1"/>
  <c r="D71" i="10"/>
  <c r="D92" i="10" l="1"/>
  <c r="D91" i="10" s="1"/>
  <c r="F110" i="10"/>
  <c r="D98" i="10"/>
  <c r="D22" i="10" s="1"/>
  <c r="R91" i="10"/>
  <c r="S91" i="10" s="1"/>
  <c r="F71" i="10"/>
  <c r="F70" i="10" s="1"/>
  <c r="Q71" i="10"/>
  <c r="Q70" i="10" s="1"/>
  <c r="E70" i="10"/>
  <c r="D70" i="10"/>
  <c r="Q110" i="10" l="1"/>
  <c r="Q98" i="10" s="1"/>
  <c r="Q22" i="10" s="1"/>
  <c r="F98" i="10"/>
  <c r="F22" i="10" s="1"/>
  <c r="F30" i="10"/>
  <c r="F21" i="10" s="1"/>
  <c r="D31" i="10"/>
  <c r="F19" i="10" l="1"/>
  <c r="I30" i="10"/>
  <c r="I21" i="10" s="1"/>
  <c r="I19" i="10" s="1"/>
  <c r="Q92" i="10" l="1"/>
  <c r="Q91" i="10" s="1"/>
  <c r="H92" i="10"/>
  <c r="H91" i="10" s="1"/>
  <c r="E30" i="10"/>
  <c r="E21" i="10" s="1"/>
  <c r="E19" i="10" s="1"/>
  <c r="P30" i="10" l="1"/>
  <c r="P21" i="10" s="1"/>
  <c r="P19" i="10" s="1"/>
  <c r="N30" i="10"/>
  <c r="N21" i="10" s="1"/>
  <c r="N19" i="10" s="1"/>
  <c r="L30" i="10"/>
  <c r="L21" i="10" s="1"/>
  <c r="L19" i="10" s="1"/>
  <c r="O30" i="10"/>
  <c r="O21" i="10" s="1"/>
  <c r="O19" i="10" s="1"/>
  <c r="M30" i="10"/>
  <c r="M21" i="10" s="1"/>
  <c r="M19" i="10" s="1"/>
  <c r="D30" i="10"/>
  <c r="D21" i="10" s="1"/>
  <c r="D19" i="10" s="1"/>
  <c r="K30" i="10" l="1"/>
  <c r="K21" i="10" s="1"/>
  <c r="K19" i="10" s="1"/>
  <c r="J30" i="10"/>
  <c r="J21" i="10" l="1"/>
  <c r="R30" i="10"/>
  <c r="S30" i="10" s="1"/>
  <c r="G30" i="10"/>
  <c r="G21" i="10" s="1"/>
  <c r="G19" i="10" s="1"/>
  <c r="Q30" i="10"/>
  <c r="Q21" i="10" s="1"/>
  <c r="Q19" i="10" s="1"/>
  <c r="H30" i="10"/>
  <c r="H21" i="10" s="1"/>
  <c r="H19" i="10" s="1"/>
  <c r="J19" i="10" l="1"/>
  <c r="R21" i="10"/>
  <c r="S21" i="10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R19" i="10" l="1"/>
  <c r="S1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<sst xmlns="http://schemas.openxmlformats.org/spreadsheetml/2006/main" count="2112" uniqueCount="1122">
  <si>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</si>
  <si>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</si>
  <si>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</si>
  <si>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</si>
  <si>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</si>
  <si>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</si>
  <si>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</si>
  <si>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</si>
  <si>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</si>
  <si>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</si>
  <si>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</si>
  <si>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</si>
  <si>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</si>
  <si>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</si>
  <si>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</si>
  <si>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</si>
  <si>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</si>
  <si>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</si>
  <si>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</si>
  <si>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</si>
  <si>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</si>
  <si>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</si>
  <si>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</si>
  <si>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</si>
  <si>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</si>
  <si>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</si>
  <si>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</si>
  <si>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</si>
  <si>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</si>
  <si>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</si>
  <si>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</si>
  <si>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</si>
  <si>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</si>
  <si>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</si>
  <si>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</si>
  <si>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</si>
  <si>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</si>
  <si>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</si>
  <si>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</si>
  <si>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</si>
  <si>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</si>
  <si>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</si>
  <si>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</si>
  <si>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</si>
  <si>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</si>
  <si>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</si>
  <si>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</si>
  <si>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</si>
  <si>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</si>
  <si>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</si>
  <si>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</si>
  <si>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</si>
  <si>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</si>
  <si>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</si>
  <si>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</si>
  <si>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</si>
  <si>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</si>
  <si>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</si>
  <si>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</si>
  <si>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</si>
  <si>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</si>
  <si>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</si>
  <si>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</si>
  <si>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</si>
  <si>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</si>
  <si>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</si>
  <si>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</si>
  <si>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</si>
  <si>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</si>
  <si>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</si>
  <si>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</si>
  <si>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</si>
  <si>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</si>
  <si>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</si>
  <si>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</si>
  <si>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</si>
  <si>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</si>
  <si>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</si>
  <si>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</si>
  <si>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</si>
  <si>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</si>
  <si>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</si>
  <si>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</si>
  <si>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</si>
  <si>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</si>
  <si>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</si>
  <si>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</si>
  <si>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</si>
  <si>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</si>
  <si>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</si>
  <si>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</si>
  <si>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</si>
  <si>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</si>
  <si>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</si>
  <si>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</si>
  <si>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</si>
  <si>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</si>
  <si>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</si>
  <si>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</si>
  <si>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</si>
  <si>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</si>
  <si>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</si>
  <si>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</si>
  <si>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</si>
  <si>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</si>
  <si>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</si>
  <si>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</si>
  <si>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</si>
  <si>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</si>
  <si>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</si>
  <si>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</si>
  <si>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</si>
  <si>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</si>
  <si>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</si>
  <si>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</si>
  <si>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</si>
  <si>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</si>
  <si>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</si>
  <si>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</si>
  <si>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</si>
  <si>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</si>
  <si>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</si>
  <si>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</si>
  <si>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</si>
  <si>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</si>
  <si>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</si>
  <si>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</si>
  <si>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</si>
  <si>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</si>
  <si>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</si>
  <si>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</si>
  <si>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</si>
  <si>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</si>
  <si>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</si>
  <si>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</si>
  <si>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</si>
  <si>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</si>
  <si>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</si>
  <si>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</si>
  <si>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</si>
  <si>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</si>
  <si>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</si>
  <si>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</si>
  <si>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</si>
  <si>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</si>
  <si>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</si>
  <si>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</si>
  <si>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</si>
  <si>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</si>
  <si>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</si>
  <si>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</si>
  <si>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</si>
  <si>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</si>
  <si>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</si>
  <si>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</si>
  <si>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</si>
  <si>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</si>
  <si>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</si>
  <si>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</si>
  <si>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</si>
  <si>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</si>
  <si>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</si>
  <si>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</si>
  <si>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</si>
  <si>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</si>
  <si>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</si>
  <si>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</si>
  <si>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</si>
  <si>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</si>
  <si>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</si>
  <si>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</si>
  <si>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</si>
  <si>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</si>
  <si>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</si>
  <si>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</si>
  <si>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</si>
  <si>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</si>
  <si>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</si>
  <si>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</si>
  <si>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</si>
  <si>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</si>
  <si>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</si>
  <si>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</si>
  <si>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</si>
  <si>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</si>
  <si>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</si>
  <si>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</si>
  <si>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</si>
  <si>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</si>
  <si>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</si>
  <si>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</si>
  <si>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</si>
  <si>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</si>
  <si>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</si>
  <si>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</si>
  <si>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</si>
  <si>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</si>
  <si>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</si>
  <si>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</si>
  <si>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</si>
  <si>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</si>
  <si>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</si>
  <si>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</si>
  <si>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</si>
  <si>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</si>
  <si>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</si>
  <si>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</si>
  <si>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</si>
  <si>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</si>
  <si>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</si>
  <si>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</si>
  <si>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</si>
  <si>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</si>
  <si>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</si>
  <si>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</si>
  <si>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</si>
  <si>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</si>
  <si>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</si>
  <si>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</si>
  <si>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</si>
  <si>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</si>
  <si>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</si>
  <si>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</si>
  <si>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</si>
  <si>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</si>
  <si>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</si>
  <si>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</si>
  <si>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</si>
  <si>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</si>
  <si>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</si>
  <si>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</si>
  <si>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</si>
  <si>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</si>
  <si>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</si>
  <si>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</si>
  <si>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</si>
  <si>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</si>
  <si>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</si>
  <si>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</si>
  <si>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</si>
  <si>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</si>
  <si>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</si>
  <si>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</si>
  <si>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</si>
  <si>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</si>
  <si>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</si>
  <si>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</si>
  <si>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</si>
  <si>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</si>
  <si>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</si>
  <si>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</si>
  <si>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</si>
  <si>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</si>
  <si>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</si>
  <si>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</si>
  <si>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</si>
  <si>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</si>
  <si>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</si>
  <si>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</si>
  <si>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</si>
  <si>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</si>
  <si>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</si>
  <si>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</si>
  <si>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</si>
  <si>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</si>
  <si>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</si>
  <si>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</si>
  <si>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</si>
  <si>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</si>
  <si>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</si>
  <si>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</si>
  <si>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</si>
  <si>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</si>
  <si>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</si>
  <si>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</si>
  <si>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</si>
  <si>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</si>
  <si>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</si>
  <si>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</si>
  <si>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</si>
  <si>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</si>
  <si>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</si>
  <si>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</si>
  <si>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</si>
  <si>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</si>
  <si>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</si>
  <si>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</si>
  <si>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</si>
  <si>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</si>
  <si>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</si>
  <si>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</si>
  <si>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</si>
  <si>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</si>
  <si>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</si>
  <si>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</si>
  <si>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</si>
  <si>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</si>
  <si>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</si>
  <si>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</si>
  <si>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</si>
  <si>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</si>
  <si>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</si>
  <si>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</si>
  <si>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</si>
  <si>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</si>
  <si>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</si>
  <si>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</si>
  <si>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</si>
  <si>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</si>
  <si>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</si>
  <si>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</si>
  <si>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</si>
  <si>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</si>
  <si>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</si>
  <si>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</si>
  <si>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</si>
  <si>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</si>
  <si>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</si>
  <si>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</si>
  <si>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</si>
  <si>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</si>
  <si>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</si>
  <si>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</si>
  <si>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</si>
  <si>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</si>
  <si>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</si>
  <si>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</si>
  <si>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</si>
  <si>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</si>
  <si>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</si>
  <si>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</si>
  <si>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</si>
  <si>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</si>
  <si>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</si>
  <si>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</si>
  <si>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</si>
  <si>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</si>
  <si>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</si>
  <si>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</si>
  <si>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</si>
  <si>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</si>
  <si>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</si>
  <si>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</si>
  <si>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</si>
  <si>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</si>
  <si>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</si>
  <si>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</si>
  <si>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</si>
  <si>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</si>
  <si>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</si>
  <si>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</si>
  <si>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</si>
  <si>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</si>
  <si>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</si>
  <si>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</si>
  <si>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</si>
  <si>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</si>
  <si>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</si>
  <si>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</si>
  <si>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</si>
  <si>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</si>
  <si>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</si>
  <si>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</si>
  <si>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</si>
  <si>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</si>
  <si>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</si>
  <si>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</si>
  <si>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</si>
  <si>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</si>
  <si>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</si>
  <si>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</si>
  <si>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</si>
  <si>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</si>
  <si>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</si>
  <si>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</si>
  <si>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</si>
  <si>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</si>
  <si>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</si>
  <si>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</si>
  <si>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</si>
  <si>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</si>
  <si>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</si>
  <si>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</si>
  <si>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</si>
  <si>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</si>
  <si>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</si>
  <si>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</si>
  <si>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</si>
  <si>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</si>
  <si>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</si>
  <si>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</si>
  <si>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</si>
  <si>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</si>
  <si>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</si>
  <si>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</si>
  <si>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</si>
  <si>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</si>
  <si>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</si>
  <si>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</si>
  <si>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</si>
  <si>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</si>
  <si>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</si>
  <si>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</si>
  <si>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</si>
  <si>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</si>
  <si>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</si>
  <si>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</si>
  <si>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</si>
  <si>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</si>
  <si>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</si>
  <si>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</si>
  <si>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</si>
  <si>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</si>
  <si>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</si>
  <si>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</si>
  <si>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</si>
  <si>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</si>
  <si>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</si>
  <si>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</si>
  <si>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</si>
  <si>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</si>
  <si>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</si>
  <si>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</si>
  <si>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</si>
  <si>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</si>
  <si>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</si>
  <si>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</si>
  <si>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</si>
  <si>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</si>
  <si>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</si>
  <si>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</si>
  <si>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</si>
  <si>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</si>
  <si>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</si>
  <si>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</si>
  <si>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</si>
  <si>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</si>
  <si>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</si>
  <si>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</si>
  <si>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</si>
  <si>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</si>
  <si>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</si>
  <si>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</si>
  <si>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</si>
  <si>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</si>
  <si>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</si>
  <si>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</si>
  <si>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</si>
  <si>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</si>
  <si>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</si>
  <si>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</si>
  <si>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</si>
  <si>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</si>
  <si>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</si>
  <si>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</si>
  <si>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</si>
  <si>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</si>
  <si>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</si>
  <si>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</si>
  <si>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</si>
  <si>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</si>
  <si>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</si>
  <si>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</si>
  <si>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</si>
  <si>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</si>
  <si>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</si>
  <si>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</si>
  <si>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</si>
  <si>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</si>
  <si>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</si>
  <si>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</si>
  <si>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</si>
  <si>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</si>
  <si>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</si>
  <si>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</si>
  <si>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</si>
  <si>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</si>
  <si>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</si>
  <si>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</si>
  <si>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</si>
  <si>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</si>
  <si>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</si>
  <si>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</si>
  <si>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</si>
  <si>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</si>
  <si>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</si>
  <si>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</si>
  <si>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</si>
  <si>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</si>
  <si>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</si>
  <si>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</si>
  <si>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</si>
  <si>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</si>
  <si>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</si>
  <si>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</si>
  <si>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</si>
  <si>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</si>
  <si>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</si>
  <si>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</si>
  <si>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</si>
  <si>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</si>
  <si>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</si>
  <si>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</si>
  <si>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</si>
  <si>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</si>
  <si>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</si>
  <si>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</si>
  <si>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</si>
  <si>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</si>
  <si>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</si>
  <si>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</si>
  <si>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</si>
  <si>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</si>
  <si>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</si>
  <si>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</si>
  <si>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</si>
  <si>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</si>
  <si>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</si>
  <si>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</si>
  <si>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</si>
  <si>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</si>
  <si>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</si>
  <si>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</si>
  <si>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</si>
  <si>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</si>
  <si>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</si>
  <si>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</si>
  <si>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</si>
  <si>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</si>
  <si>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</si>
  <si>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</si>
  <si>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</si>
  <si>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</si>
  <si>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</si>
  <si>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</si>
  <si>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</si>
  <si>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</si>
  <si>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</si>
  <si>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</si>
  <si>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</si>
  <si>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</si>
  <si>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</si>
  <si>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</si>
  <si>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</si>
  <si>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</si>
  <si>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</si>
  <si>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</si>
  <si>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</si>
  <si>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</si>
  <si>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</si>
  <si>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</si>
  <si>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</si>
  <si>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</si>
  <si>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</si>
  <si>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</si>
  <si>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</si>
  <si>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</si>
  <si>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</si>
  <si>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</si>
  <si>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</si>
  <si>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</si>
  <si>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</si>
  <si>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</si>
  <si>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</si>
  <si>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</si>
  <si>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</si>
  <si>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</si>
  <si>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</si>
  <si>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</si>
  <si>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</si>
  <si>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</si>
  <si>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</si>
  <si>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</si>
  <si>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</si>
  <si>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</si>
  <si>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</si>
  <si>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</si>
  <si>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</si>
  <si>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</si>
  <si>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</si>
  <si>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</si>
  <si>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</si>
  <si>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</si>
  <si>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</si>
  <si>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</si>
  <si>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</si>
  <si>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</si>
  <si>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</si>
  <si>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</si>
  <si>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</si>
  <si>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</si>
  <si>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</si>
  <si>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</si>
  <si>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</si>
  <si>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</si>
  <si>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</si>
  <si>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</si>
  <si>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</si>
  <si>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</si>
  <si>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</si>
  <si>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</si>
  <si>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</si>
  <si>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</si>
  <si>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</si>
  <si>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</si>
  <si>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</si>
  <si>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</si>
  <si>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</si>
  <si>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</si>
  <si>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</si>
  <si>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</si>
  <si>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</si>
  <si>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</si>
  <si>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</si>
  <si>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</si>
  <si>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</si>
  <si>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</si>
  <si>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</si>
  <si>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</si>
  <si>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</si>
  <si>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</si>
  <si>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</si>
  <si>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</si>
  <si>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</si>
  <si>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</si>
  <si>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</si>
  <si>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</si>
  <si>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</si>
  <si>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</si>
  <si>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</si>
  <si>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</si>
  <si>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</si>
  <si>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</si>
  <si>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</si>
  <si>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</si>
  <si>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</si>
  <si>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</si>
  <si>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</si>
  <si>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</si>
  <si>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</si>
  <si>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</si>
  <si>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</si>
  <si>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</si>
  <si>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</si>
  <si>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</si>
  <si>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</si>
  <si>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</si>
  <si>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</si>
  <si>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</si>
  <si>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</si>
  <si>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</si>
  <si>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</si>
  <si>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</si>
  <si>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</si>
  <si>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</si>
  <si>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</si>
  <si>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</si>
  <si>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</si>
  <si>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</si>
  <si>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</si>
  <si>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</si>
  <si>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</si>
  <si>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</si>
  <si>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</si>
  <si>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</si>
  <si>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</si>
  <si>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</si>
  <si>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</si>
  <si>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</si>
  <si>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</si>
  <si>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</si>
  <si>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</si>
  <si>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</si>
  <si>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</si>
  <si>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</si>
  <si>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</si>
  <si>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</si>
  <si>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</si>
  <si>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</si>
  <si>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</si>
  <si>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</si>
  <si>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</si>
  <si>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</si>
  <si>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</si>
  <si>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</si>
  <si>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</si>
  <si>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</si>
  <si>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</si>
  <si>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</si>
  <si>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</si>
  <si>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</si>
  <si>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</si>
  <si>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</si>
  <si>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</si>
  <si>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</si>
  <si>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</si>
  <si>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</si>
  <si>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</si>
  <si>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</si>
  <si>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</si>
  <si>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</si>
  <si>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</si>
  <si>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</si>
  <si>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</si>
  <si>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</si>
  <si>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</si>
  <si>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</si>
  <si>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</si>
  <si>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</si>
  <si>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</si>
  <si>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</si>
  <si>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</si>
  <si>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</si>
  <si>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</si>
  <si>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</si>
  <si>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</si>
  <si>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</si>
  <si>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</si>
  <si>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</si>
  <si>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</si>
  <si>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</si>
  <si>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</si>
  <si>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</si>
  <si>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</si>
  <si>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</si>
  <si>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</si>
  <si>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</si>
  <si>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</si>
  <si>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</si>
  <si>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</si>
  <si>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</si>
  <si>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</si>
  <si>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</si>
  <si>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</si>
  <si>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</si>
  <si>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</si>
  <si>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</si>
  <si>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</si>
  <si>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</si>
  <si>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</si>
  <si>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</si>
  <si>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</si>
  <si>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</si>
  <si>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</si>
  <si>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</si>
  <si>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</si>
  <si>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</si>
  <si>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</si>
  <si>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</si>
  <si>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</si>
  <si>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</si>
  <si>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</si>
  <si>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</si>
  <si>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</si>
  <si>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</si>
  <si>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</si>
  <si>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</si>
  <si>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</si>
  <si>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</si>
  <si>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</si>
  <si>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</si>
  <si>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</si>
  <si>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</si>
  <si>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</si>
  <si>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</si>
  <si>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</si>
  <si>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</si>
  <si>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</si>
  <si>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</si>
  <si>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</si>
  <si>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</si>
  <si>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</si>
  <si>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</si>
  <si>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</si>
  <si>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</si>
  <si>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</si>
  <si>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</si>
  <si>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</si>
  <si>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</si>
  <si>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</si>
  <si>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</si>
  <si>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</si>
  <si>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</si>
  <si>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</si>
  <si>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</si>
  <si>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</si>
  <si>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</si>
  <si>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</si>
  <si>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</si>
  <si>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</si>
  <si>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</si>
  <si>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</si>
  <si>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</si>
  <si>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</si>
  <si>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</si>
  <si>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</si>
  <si>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</si>
  <si>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</si>
  <si>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</si>
  <si>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</si>
  <si>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</si>
  <si>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</si>
  <si>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</si>
  <si>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</si>
  <si>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</si>
  <si>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</si>
  <si>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</si>
  <si>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</si>
  <si>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</si>
  <si>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</si>
  <si>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</si>
  <si>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</si>
  <si>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</si>
  <si>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</si>
  <si>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</si>
  <si>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</si>
  <si>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</si>
  <si>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</si>
  <si>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</si>
  <si>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</si>
  <si>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</si>
  <si>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</si>
  <si>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</si>
  <si>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</si>
  <si>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</si>
  <si>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</si>
  <si>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</si>
  <si>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</si>
  <si>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</si>
  <si>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</si>
  <si>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</si>
  <si>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</si>
  <si>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</si>
  <si>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</si>
  <si>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</si>
  <si>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</si>
  <si>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</si>
  <si>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</si>
  <si>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</si>
  <si>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</si>
  <si>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</si>
  <si>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</si>
  <si>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</si>
  <si>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</si>
  <si>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</si>
  <si>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</si>
  <si>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</si>
  <si>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</si>
  <si>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</si>
  <si>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</si>
  <si>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</si>
  <si>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</si>
  <si>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</si>
  <si>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</si>
  <si>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</si>
  <si>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</si>
  <si>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</si>
  <si>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</si>
  <si>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</si>
  <si>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</si>
  <si>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</si>
  <si>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</si>
  <si>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Отчет о реализации инвестиционной программы  ГУП "Региональные электрические сети 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</si>
  <si>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</si>
  <si>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</si>
  <si>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</si>
  <si>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</si>
  <si>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</si>
  <si>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</si>
  <si>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</si>
  <si>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</si>
  <si>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</si>
  <si>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</si>
  <si>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</si>
  <si>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</si>
  <si>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</si>
  <si>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</si>
  <si>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</si>
  <si>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</si>
  <si>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</si>
  <si>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</si>
  <si>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</si>
  <si>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</si>
  <si>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</si>
  <si>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</si>
  <si>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</si>
  <si>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</si>
  <si>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</si>
  <si>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</si>
  <si>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</si>
  <si>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</si>
  <si>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</si>
  <si>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</si>
  <si>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</si>
  <si>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</si>
  <si>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</si>
  <si>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</si>
  <si>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</si>
  <si>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</si>
  <si>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</si>
  <si>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</si>
  <si>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</si>
  <si>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</si>
  <si>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</si>
  <si>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</si>
  <si>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</si>
  <si>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</si>
  <si>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</si>
  <si>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</si>
  <si>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</si>
  <si>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</si>
  <si>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</si>
  <si>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</si>
  <si>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</si>
  <si>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</si>
  <si>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</si>
  <si>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</si>
  <si>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</si>
  <si>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</si>
  <si>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</si>
  <si>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</si>
  <si>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</si>
  <si>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</si>
  <si>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</si>
  <si>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</si>
  <si>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за I  квартал 2024 года</t>
  </si>
  <si>
    <t>Год раскрытия информации:  2024 год</t>
  </si>
  <si>
    <t>Финансирование капитальных вложений года  2024, млн. рублей (с НДС)</t>
  </si>
  <si>
    <t xml:space="preserve">Остаток финансирования капитальных вложений 
на  01.01. года 2024  в прогнозных ценах соответствующих лет,  млн. рублей (с НДС) </t>
  </si>
  <si>
    <t xml:space="preserve">Фактический объем финансирования капитальных вложений на  01.01. года 2024, млн. рублей 
(с НДС) 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</si>
  <si>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</si>
  <si>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</si>
  <si>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</si>
  <si>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</si>
  <si>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</si>
  <si>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</si>
  <si>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</si>
  <si>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</si>
  <si>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</si>
  <si>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</si>
  <si>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</si>
  <si>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</si>
  <si>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</si>
  <si>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</si>
  <si>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</si>
  <si>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</si>
  <si>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</si>
  <si>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</si>
  <si>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</si>
  <si>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</si>
  <si>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</si>
  <si>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</si>
  <si>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</si>
  <si>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</si>
  <si>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</si>
  <si>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</si>
  <si>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Реконструкция ТП-35 замена Т-1 1964 г.в. № 25463 кол-ве  1шт ТМ-250 на ТМГ-250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</si>
  <si>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</si>
  <si>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</si>
  <si>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</si>
  <si>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</si>
  <si>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</si>
  <si>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</si>
  <si>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</si>
  <si>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</si>
  <si>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</si>
  <si>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</si>
  <si>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</si>
  <si>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</si>
  <si>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</si>
  <si>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</si>
  <si>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</si>
  <si>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</si>
  <si>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</si>
  <si>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</si>
  <si>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</si>
  <si>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</si>
  <si>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</si>
  <si>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</si>
  <si>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</si>
  <si>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</si>
  <si>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</si>
  <si>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</si>
  <si>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</si>
  <si>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</si>
  <si>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</si>
  <si>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</si>
  <si>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</si>
  <si>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</si>
  <si>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</si>
  <si>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</si>
  <si>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</si>
  <si>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</si>
  <si>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</si>
  <si>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</si>
  <si>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</si>
  <si>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</si>
  <si>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</si>
  <si>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</si>
  <si>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</si>
  <si>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</si>
  <si>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</si>
  <si>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Реконструкция КТП-2926 с.Старобалтачево , замена  трансформатора  1шт ТМ-400 на ТМГ-400 .10кВ(0)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</si>
  <si>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</si>
  <si>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</si>
  <si>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</si>
  <si>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</si>
  <si>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</si>
  <si>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</si>
  <si>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</si>
  <si>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</si>
  <si>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</si>
  <si>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</si>
  <si>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</si>
  <si>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</si>
  <si>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</si>
  <si>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</si>
  <si>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</si>
  <si>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</si>
  <si>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</si>
  <si>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</si>
  <si>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</si>
  <si>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</si>
  <si>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</si>
  <si>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</si>
  <si>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</si>
  <si>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</si>
  <si>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</si>
  <si>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</si>
  <si>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</si>
  <si>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</si>
  <si>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</si>
  <si>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</si>
  <si>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</si>
  <si>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</si>
  <si>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</si>
  <si>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</si>
  <si>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</si>
  <si>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</si>
  <si>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</si>
  <si>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</si>
  <si>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</si>
  <si>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</si>
  <si>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</si>
  <si>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</si>
  <si>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</si>
  <si>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</si>
  <si>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</si>
  <si>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</si>
  <si>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</si>
  <si>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</si>
  <si>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</si>
  <si>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</si>
  <si>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</si>
  <si>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</si>
  <si>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</si>
  <si>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1.2.2.1.1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</si>
  <si>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</si>
  <si>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</si>
  <si>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</si>
  <si>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</si>
  <si>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</si>
  <si>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</si>
  <si>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</si>
  <si>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</si>
  <si>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</si>
  <si>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</si>
  <si>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</si>
  <si>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</si>
  <si>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</si>
  <si>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Строительство МТП н.п. Нагаево, ул. Нектарная</t>
  </si>
  <si>
    <t>О_14_Ц_3</t>
  </si>
  <si>
    <t>Строительство ВЛЗ- 10 кВ н.п. Нагаево, ул. Нектарная</t>
  </si>
  <si>
    <t xml:space="preserve">О_14_Ц_4 </t>
  </si>
  <si>
    <t xml:space="preserve">Строительство ВЛИ-0,4 кВ н.п. Нагаево, ул. Нектарная </t>
  </si>
  <si>
    <t>О_14_Ц_5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</si>
  <si>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</si>
  <si>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</si>
  <si>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</si>
  <si>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</si>
  <si>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</si>
  <si>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</si>
  <si>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</si>
  <si>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</si>
  <si>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</si>
  <si>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</si>
  <si>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</si>
  <si>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</si>
  <si>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</si>
  <si>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</si>
  <si>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</si>
  <si>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</si>
  <si>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</si>
  <si>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</si>
  <si>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</si>
  <si>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</si>
  <si>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</si>
  <si>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</si>
  <si>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</si>
  <si>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</si>
  <si>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</si>
  <si>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</si>
  <si>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</si>
  <si>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</si>
  <si>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</si>
  <si>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</si>
  <si>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</si>
  <si>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</si>
  <si>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</si>
  <si>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</si>
  <si>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</si>
  <si>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</si>
  <si>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</si>
  <si>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</si>
  <si>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</si>
  <si>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</si>
  <si>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</si>
  <si>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</si>
  <si>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1.6.5</t>
  </si>
  <si>
    <t>досрочное выполнение работ</t>
  </si>
  <si>
    <t>нд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</si>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</sst>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00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0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65" fillId="0" borderId="0" applyFont="0" applyFill="0" applyBorder="0" applyAlignment="0" applyProtection="0"/>
  </cellStyleXfs>
  <cellXfs count="374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63" fillId="0" borderId="0" xfId="37" applyFont="1" applyFill="1" applyAlignment="1">
      <alignment vertical="center"/>
    </xf>
    <xf numFmtId="0" fontId="63" fillId="0" borderId="0" xfId="37" applyFont="1" applyFill="1"/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right" vertical="center"/>
    </xf>
    <xf numFmtId="0" fontId="63" fillId="0" borderId="0" xfId="37" applyFont="1" applyFill="1" applyAlignment="1">
      <alignment horizontal="right"/>
    </xf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center" wrapText="1"/>
    </xf>
    <xf numFmtId="0" fontId="63" fillId="0" borderId="0" xfId="37" applyFont="1" applyFill="1" applyAlignment="1">
      <alignment wrapText="1"/>
    </xf>
    <xf numFmtId="0" fontId="63" fillId="0" borderId="0" xfId="37" applyFont="1" applyFill="1" applyAlignment="1">
      <alignment horizontal="center" vertical="center"/>
    </xf>
    <xf numFmtId="169" fontId="63" fillId="0" borderId="0" xfId="37" applyNumberFormat="1" applyFont="1" applyFill="1" applyAlignment="1">
      <alignment horizontal="center" vertical="center" wrapText="1"/>
    </xf>
    <xf numFmtId="0" fontId="63" fillId="0" borderId="0" xfId="0" applyFont="1" applyFill="1" applyAlignment="1">
      <alignment horizontal="center"/>
    </xf>
    <xf numFmtId="0" fontId="63" fillId="0" borderId="21" xfId="37" applyFont="1" applyFill="1" applyBorder="1" applyAlignment="1">
      <alignment horizontal="center"/>
    </xf>
    <xf numFmtId="0" fontId="64" fillId="0" borderId="0" xfId="37" applyFont="1" applyFill="1"/>
    <xf numFmtId="0" fontId="63" fillId="0" borderId="0" xfId="37" applyFont="1" applyFill="1" applyProtection="1">
      <protection locked="0"/>
    </xf>
    <xf numFmtId="0" fontId="63" fillId="0" borderId="0" xfId="55" applyFont="1" applyFill="1" applyAlignment="1">
      <alignment horizontal="center" vertical="center"/>
    </xf>
    <xf numFmtId="0" fontId="63" fillId="0" borderId="0" xfId="55" applyFont="1" applyFill="1" applyAlignment="1">
      <alignment horizontal="center" vertical="center"/>
    </xf>
    <xf numFmtId="0" fontId="63" fillId="0" borderId="10" xfId="37" applyFont="1" applyFill="1" applyBorder="1" applyAlignment="1">
      <alignment horizontal="center" vertical="center" wrapText="1"/>
    </xf>
    <xf numFmtId="0" fontId="63" fillId="0" borderId="11" xfId="37" applyFont="1" applyFill="1" applyBorder="1" applyAlignment="1">
      <alignment horizontal="center" vertical="center" wrapText="1"/>
    </xf>
    <xf numFmtId="0" fontId="63" fillId="0" borderId="12" xfId="37" applyFont="1" applyFill="1" applyBorder="1" applyAlignment="1">
      <alignment horizontal="center" vertical="center" wrapText="1"/>
    </xf>
    <xf numFmtId="0" fontId="63" fillId="0" borderId="24" xfId="37" applyFont="1" applyFill="1" applyBorder="1" applyAlignment="1">
      <alignment horizontal="center" vertical="center" wrapText="1"/>
    </xf>
    <xf numFmtId="0" fontId="63" fillId="0" borderId="18" xfId="37" applyFont="1" applyFill="1" applyBorder="1" applyAlignment="1">
      <alignment horizontal="center" vertical="center" wrapText="1"/>
    </xf>
    <xf numFmtId="0" fontId="63" fillId="0" borderId="17" xfId="37" applyFont="1" applyFill="1" applyBorder="1" applyAlignment="1">
      <alignment horizontal="center" vertical="center" wrapText="1"/>
    </xf>
    <xf numFmtId="0" fontId="63" fillId="0" borderId="13" xfId="37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 wrapText="1"/>
    </xf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170" fontId="64" fillId="0" borderId="10" xfId="55" applyNumberFormat="1" applyFont="1" applyFill="1" applyBorder="1" applyAlignment="1">
      <alignment horizontal="center" vertical="center"/>
    </xf>
    <xf numFmtId="169" fontId="64" fillId="0" borderId="10" xfId="37" applyNumberFormat="1" applyFont="1" applyFill="1" applyBorder="1" applyAlignment="1">
      <alignment horizontal="center" vertical="center"/>
    </xf>
    <xf numFmtId="9" fontId="64" fillId="0" borderId="10" xfId="805" applyFont="1" applyFill="1" applyBorder="1" applyAlignment="1">
      <alignment horizontal="center" vertical="center"/>
    </xf>
    <xf numFmtId="0" fontId="63" fillId="0" borderId="10" xfId="37" applyFont="1" applyFill="1" applyBorder="1" applyAlignment="1" applyProtection="1">
      <alignment horizontal="center" vertical="center" wrapText="1"/>
      <protection locked="0"/>
    </xf>
    <xf numFmtId="0" fontId="64" fillId="0" borderId="10" xfId="37" applyFont="1" applyFill="1" applyBorder="1" applyAlignment="1" applyProtection="1">
      <alignment horizontal="center" vertical="center" wrapText="1"/>
      <protection locked="0"/>
    </xf>
    <xf numFmtId="4" fontId="64" fillId="0" borderId="48" xfId="37" applyNumberFormat="1" applyFont="1" applyFill="1" applyBorder="1" applyAlignment="1">
      <alignment horizontal="center" vertical="center"/>
    </xf>
    <xf numFmtId="4" fontId="64" fillId="0" borderId="10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Protection="1">
      <protection locked="0"/>
    </xf>
    <xf numFmtId="49" fontId="63" fillId="0" borderId="10" xfId="55" applyNumberFormat="1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169" fontId="63" fillId="0" borderId="10" xfId="0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 applyProtection="1">
      <alignment horizontal="center" vertical="center"/>
      <protection locked="0"/>
    </xf>
    <xf numFmtId="49" fontId="64" fillId="0" borderId="10" xfId="804" applyNumberFormat="1" applyFont="1" applyFill="1" applyBorder="1" applyAlignment="1">
      <alignment horizontal="center" vertical="center" wrapText="1"/>
    </xf>
    <xf numFmtId="169" fontId="64" fillId="0" borderId="10" xfId="0" applyNumberFormat="1" applyFont="1" applyFill="1" applyBorder="1" applyAlignment="1">
      <alignment horizontal="center" vertical="center"/>
    </xf>
    <xf numFmtId="49" fontId="63" fillId="0" borderId="10" xfId="804" applyNumberFormat="1" applyFont="1" applyFill="1" applyBorder="1" applyAlignment="1">
      <alignment horizontal="center" vertical="center" wrapText="1"/>
    </xf>
    <xf numFmtId="0" fontId="63" fillId="0" borderId="10" xfId="37" applyFont="1" applyFill="1" applyBorder="1" applyProtection="1">
      <protection locked="0"/>
    </xf>
    <xf numFmtId="49" fontId="63" fillId="0" borderId="49" xfId="37" applyNumberFormat="1" applyFont="1" applyFill="1" applyBorder="1" applyAlignment="1">
      <alignment horizontal="center" vertical="center" wrapText="1"/>
    </xf>
    <xf numFmtId="169" fontId="63" fillId="0" borderId="10" xfId="37" applyNumberFormat="1" applyFont="1" applyFill="1" applyBorder="1" applyAlignment="1">
      <alignment horizontal="center" vertical="center" wrapText="1"/>
    </xf>
    <xf numFmtId="49" fontId="63" fillId="0" borderId="49" xfId="55" applyNumberFormat="1" applyFont="1" applyFill="1" applyBorder="1" applyAlignment="1">
      <alignment horizontal="center" vertical="center" wrapText="1"/>
    </xf>
    <xf numFmtId="49" fontId="64" fillId="0" borderId="49" xfId="37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/>
    </xf>
    <xf numFmtId="0" fontId="63" fillId="0" borderId="10" xfId="37" applyFont="1" applyFill="1" applyBorder="1" applyAlignment="1">
      <alignment horizontal="center" vertical="center"/>
    </xf>
    <xf numFmtId="0" fontId="63" fillId="0" borderId="10" xfId="37" applyFont="1" applyFill="1" applyBorder="1" applyAlignment="1" applyProtection="1">
      <alignment horizontal="center" vertical="center"/>
      <protection locked="0"/>
    </xf>
    <xf numFmtId="0" fontId="64" fillId="0" borderId="10" xfId="37" applyFont="1" applyFill="1" applyBorder="1" applyAlignment="1" applyProtection="1">
      <alignment horizontal="center" vertical="center"/>
      <protection locked="0"/>
    </xf>
    <xf numFmtId="169" fontId="63" fillId="0" borderId="10" xfId="37" applyNumberFormat="1" applyFont="1" applyFill="1" applyBorder="1" applyAlignment="1" applyProtection="1">
      <alignment horizontal="center" vertical="center"/>
      <protection locked="0"/>
    </xf>
    <xf numFmtId="4" fontId="64" fillId="0" borderId="10" xfId="37" applyNumberFormat="1" applyFont="1" applyFill="1" applyBorder="1" applyAlignment="1" applyProtection="1">
      <alignment horizontal="center" vertical="center"/>
      <protection locked="0"/>
    </xf>
    <xf numFmtId="4" fontId="63" fillId="0" borderId="10" xfId="37" applyNumberFormat="1" applyFont="1" applyFill="1" applyBorder="1" applyAlignment="1" applyProtection="1">
      <alignment horizontal="center" vertical="center"/>
      <protection locked="0"/>
    </xf>
    <xf numFmtId="2" fontId="63" fillId="0" borderId="10" xfId="37" applyNumberFormat="1" applyFont="1" applyFill="1" applyBorder="1" applyAlignment="1" applyProtection="1">
      <alignment horizontal="center" vertical="center"/>
      <protection locked="0"/>
    </xf>
    <xf numFmtId="0" fontId="64" fillId="0" borderId="10" xfId="37" applyFont="1" applyFill="1" applyBorder="1" applyAlignment="1" applyProtection="1">
      <alignment horizontal="center"/>
      <protection locked="0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" xfId="805" builtinId="5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17" t="s">
        <v>168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81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803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802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65</v>
      </c>
      <c r="B15" s="212" t="s">
        <v>19</v>
      </c>
      <c r="C15" s="212" t="s">
        <v>5</v>
      </c>
      <c r="D15" s="212" t="s">
        <v>814</v>
      </c>
      <c r="E15" s="212" t="s">
        <v>815</v>
      </c>
      <c r="F15" s="212" t="s">
        <v>816</v>
      </c>
      <c r="G15" s="212" t="s">
        <v>817</v>
      </c>
      <c r="H15" s="212" t="s">
        <v>818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819</v>
      </c>
      <c r="S15" s="208" t="s">
        <v>765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25</v>
      </c>
      <c r="T16" s="209"/>
      <c r="U16" s="215" t="s">
        <v>15</v>
      </c>
      <c r="V16" s="215"/>
      <c r="W16" s="215" t="s">
        <v>61</v>
      </c>
      <c r="X16" s="209"/>
      <c r="Y16" s="215" t="s">
        <v>66</v>
      </c>
      <c r="Z16" s="209"/>
      <c r="AA16" s="215" t="s">
        <v>16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25</v>
      </c>
      <c r="I17" s="216" t="s">
        <v>15</v>
      </c>
      <c r="J17" s="215" t="s">
        <v>61</v>
      </c>
      <c r="K17" s="216" t="s">
        <v>66</v>
      </c>
      <c r="L17" s="216" t="s">
        <v>16</v>
      </c>
      <c r="M17" s="222" t="s">
        <v>17</v>
      </c>
      <c r="N17" s="222" t="s">
        <v>15</v>
      </c>
      <c r="O17" s="215" t="s">
        <v>61</v>
      </c>
      <c r="P17" s="222" t="s">
        <v>66</v>
      </c>
      <c r="Q17" s="222" t="s">
        <v>16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82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796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U127"/>
  <sheetViews>
    <sheetView tabSelected="1" view="pageBreakPreview" zoomScale="80" zoomScaleSheetLayoutView="80" workbookViewId="0">
      <selection sqref="A1:XFD1048576"/>
    </sheetView>
  </sheetViews>
  <sheetFormatPr defaultColWidth="15.5" defaultRowHeight="11.25" x14ac:dyDescent="0.2"/>
  <cols>
    <col min="1" max="1" width="8.625" style="316" customWidth="1"/>
    <col min="2" max="2" width="61" style="317" customWidth="1"/>
    <col min="3" max="3" width="14.375" style="317" customWidth="1"/>
    <col min="4" max="4" width="12.625" style="318" customWidth="1"/>
    <col min="5" max="5" width="11.75" style="317" customWidth="1"/>
    <col min="6" max="6" width="10.625" style="317" customWidth="1"/>
    <col min="7" max="9" width="9.5" style="317" customWidth="1"/>
    <col min="10" max="10" width="8.125" style="317" customWidth="1"/>
    <col min="11" max="11" width="8" style="317" customWidth="1"/>
    <col min="12" max="12" width="7.625" style="317" customWidth="1"/>
    <col min="13" max="13" width="7.75" style="317" customWidth="1"/>
    <col min="14" max="14" width="8.125" style="317" customWidth="1"/>
    <col min="15" max="15" width="7.75" style="317" customWidth="1"/>
    <col min="16" max="16" width="7.5" style="317" customWidth="1"/>
    <col min="17" max="17" width="11.75" style="317" customWidth="1"/>
    <col min="18" max="18" width="14.5" style="317" customWidth="1"/>
    <col min="19" max="19" width="10.25" style="317" customWidth="1"/>
    <col min="20" max="20" width="16.375" style="317" customWidth="1"/>
    <col min="21" max="16384" width="15.5" style="317"/>
  </cols>
  <sheetData>
    <row r="1" spans="1:21" x14ac:dyDescent="0.2">
      <c r="T1" s="319" t="s">
        <v>764</v>
      </c>
    </row>
    <row r="2" spans="1:21" x14ac:dyDescent="0.2">
      <c r="T2" s="320" t="s">
        <v>0</v>
      </c>
    </row>
    <row r="3" spans="1:21" x14ac:dyDescent="0.2">
      <c r="T3" s="320" t="s">
        <v>801</v>
      </c>
    </row>
    <row r="4" spans="1:21" x14ac:dyDescent="0.2">
      <c r="A4" s="321" t="s">
        <v>793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</row>
    <row r="5" spans="1:21" ht="18.75" customHeight="1" x14ac:dyDescent="0.2">
      <c r="A5" s="322" t="s">
        <v>925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3"/>
    </row>
    <row r="6" spans="1:21" ht="7.5" customHeight="1" x14ac:dyDescent="0.2">
      <c r="A6" s="324"/>
      <c r="B6" s="318"/>
      <c r="C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25"/>
      <c r="P6" s="318"/>
      <c r="Q6" s="318"/>
      <c r="R6" s="318"/>
      <c r="S6" s="318"/>
      <c r="T6" s="318"/>
    </row>
    <row r="7" spans="1:21" ht="18.75" customHeight="1" x14ac:dyDescent="0.2">
      <c r="A7" s="322" t="s">
        <v>862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</row>
    <row r="8" spans="1:21" x14ac:dyDescent="0.2">
      <c r="A8" s="330" t="s">
        <v>69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</row>
    <row r="9" spans="1:21" ht="4.5" customHeight="1" x14ac:dyDescent="0.2">
      <c r="A9" s="331"/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331"/>
      <c r="Q9" s="331"/>
      <c r="R9" s="331"/>
      <c r="S9" s="331"/>
      <c r="T9" s="331"/>
    </row>
    <row r="10" spans="1:21" x14ac:dyDescent="0.2">
      <c r="A10" s="326" t="s">
        <v>926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</row>
    <row r="11" spans="1:21" ht="11.25" customHeight="1" x14ac:dyDescent="0.2"/>
    <row r="12" spans="1:21" x14ac:dyDescent="0.2">
      <c r="A12" s="330" t="s">
        <v>1121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</row>
    <row r="13" spans="1:21" x14ac:dyDescent="0.2">
      <c r="A13" s="330" t="s">
        <v>860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</row>
    <row r="14" spans="1:21" x14ac:dyDescent="0.2">
      <c r="A14" s="327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</row>
    <row r="15" spans="1:21" ht="26.25" customHeight="1" x14ac:dyDescent="0.2">
      <c r="A15" s="332" t="s">
        <v>65</v>
      </c>
      <c r="B15" s="332" t="s">
        <v>19</v>
      </c>
      <c r="C15" s="332" t="s">
        <v>5</v>
      </c>
      <c r="D15" s="333" t="s">
        <v>831</v>
      </c>
      <c r="E15" s="333" t="s">
        <v>929</v>
      </c>
      <c r="F15" s="333" t="s">
        <v>928</v>
      </c>
      <c r="G15" s="334" t="s">
        <v>927</v>
      </c>
      <c r="H15" s="335"/>
      <c r="I15" s="335"/>
      <c r="J15" s="335"/>
      <c r="K15" s="335"/>
      <c r="L15" s="335"/>
      <c r="M15" s="335"/>
      <c r="N15" s="335"/>
      <c r="O15" s="335"/>
      <c r="P15" s="336"/>
      <c r="Q15" s="333" t="s">
        <v>832</v>
      </c>
      <c r="R15" s="332" t="s">
        <v>760</v>
      </c>
      <c r="S15" s="332"/>
      <c r="T15" s="332" t="s">
        <v>7</v>
      </c>
    </row>
    <row r="16" spans="1:21" ht="19.5" customHeight="1" x14ac:dyDescent="0.2">
      <c r="A16" s="332"/>
      <c r="B16" s="332"/>
      <c r="C16" s="332"/>
      <c r="D16" s="337"/>
      <c r="E16" s="337"/>
      <c r="F16" s="337"/>
      <c r="G16" s="334" t="s">
        <v>53</v>
      </c>
      <c r="H16" s="336"/>
      <c r="I16" s="334" t="s">
        <v>74</v>
      </c>
      <c r="J16" s="336"/>
      <c r="K16" s="334" t="s">
        <v>75</v>
      </c>
      <c r="L16" s="336"/>
      <c r="M16" s="334" t="s">
        <v>76</v>
      </c>
      <c r="N16" s="336"/>
      <c r="O16" s="334" t="s">
        <v>77</v>
      </c>
      <c r="P16" s="336"/>
      <c r="Q16" s="337"/>
      <c r="R16" s="332" t="s">
        <v>833</v>
      </c>
      <c r="S16" s="332" t="s">
        <v>8</v>
      </c>
      <c r="T16" s="332"/>
    </row>
    <row r="17" spans="1:20" ht="101.25" customHeight="1" x14ac:dyDescent="0.2">
      <c r="A17" s="332"/>
      <c r="B17" s="332"/>
      <c r="C17" s="332"/>
      <c r="D17" s="338"/>
      <c r="E17" s="338"/>
      <c r="F17" s="338"/>
      <c r="G17" s="339" t="s">
        <v>9</v>
      </c>
      <c r="H17" s="339" t="s">
        <v>10</v>
      </c>
      <c r="I17" s="339" t="s">
        <v>9</v>
      </c>
      <c r="J17" s="339" t="s">
        <v>10</v>
      </c>
      <c r="K17" s="339" t="s">
        <v>9</v>
      </c>
      <c r="L17" s="339" t="s">
        <v>10</v>
      </c>
      <c r="M17" s="339" t="s">
        <v>9</v>
      </c>
      <c r="N17" s="339" t="s">
        <v>10</v>
      </c>
      <c r="O17" s="339" t="s">
        <v>9</v>
      </c>
      <c r="P17" s="339" t="s">
        <v>10</v>
      </c>
      <c r="Q17" s="338"/>
      <c r="R17" s="332"/>
      <c r="S17" s="332"/>
      <c r="T17" s="332"/>
    </row>
    <row r="18" spans="1:20" x14ac:dyDescent="0.2">
      <c r="A18" s="339">
        <v>1</v>
      </c>
      <c r="B18" s="339">
        <f t="shared" ref="B18:T18" si="0">A18+1</f>
        <v>2</v>
      </c>
      <c r="C18" s="339">
        <f t="shared" si="0"/>
        <v>3</v>
      </c>
      <c r="D18" s="339">
        <f t="shared" si="0"/>
        <v>4</v>
      </c>
      <c r="E18" s="339">
        <f t="shared" si="0"/>
        <v>5</v>
      </c>
      <c r="F18" s="339">
        <f t="shared" si="0"/>
        <v>6</v>
      </c>
      <c r="G18" s="339">
        <f t="shared" si="0"/>
        <v>7</v>
      </c>
      <c r="H18" s="339">
        <f t="shared" si="0"/>
        <v>8</v>
      </c>
      <c r="I18" s="339">
        <f t="shared" si="0"/>
        <v>9</v>
      </c>
      <c r="J18" s="339">
        <f t="shared" si="0"/>
        <v>10</v>
      </c>
      <c r="K18" s="339">
        <f t="shared" si="0"/>
        <v>11</v>
      </c>
      <c r="L18" s="339">
        <f t="shared" si="0"/>
        <v>12</v>
      </c>
      <c r="M18" s="339">
        <f t="shared" si="0"/>
        <v>13</v>
      </c>
      <c r="N18" s="339">
        <f t="shared" si="0"/>
        <v>14</v>
      </c>
      <c r="O18" s="339">
        <f t="shared" si="0"/>
        <v>15</v>
      </c>
      <c r="P18" s="339">
        <f t="shared" si="0"/>
        <v>16</v>
      </c>
      <c r="Q18" s="339">
        <f t="shared" si="0"/>
        <v>17</v>
      </c>
      <c r="R18" s="339">
        <f t="shared" si="0"/>
        <v>18</v>
      </c>
      <c r="S18" s="339">
        <f t="shared" si="0"/>
        <v>19</v>
      </c>
      <c r="T18" s="339">
        <f t="shared" si="0"/>
        <v>20</v>
      </c>
    </row>
    <row r="19" spans="1:20" s="328" customFormat="1" ht="24" customHeight="1" x14ac:dyDescent="0.15">
      <c r="A19" s="340" t="s">
        <v>836</v>
      </c>
      <c r="B19" s="341" t="s">
        <v>82</v>
      </c>
      <c r="C19" s="342" t="s">
        <v>837</v>
      </c>
      <c r="D19" s="343">
        <f>SUM(D20:D23)</f>
        <v>267.50936759999996</v>
      </c>
      <c r="E19" s="343">
        <f t="shared" ref="E19:P19" si="1">SUM(E20:E23)</f>
        <v>0</v>
      </c>
      <c r="F19" s="343">
        <f t="shared" si="1"/>
        <v>267.50936759999996</v>
      </c>
      <c r="G19" s="343">
        <f t="shared" si="1"/>
        <v>267.50936759999996</v>
      </c>
      <c r="H19" s="343">
        <f t="shared" si="1"/>
        <v>4.6600281599999986</v>
      </c>
      <c r="I19" s="343">
        <f t="shared" si="1"/>
        <v>2.4</v>
      </c>
      <c r="J19" s="343">
        <f t="shared" si="1"/>
        <v>4.6600281599999986</v>
      </c>
      <c r="K19" s="343">
        <f t="shared" si="1"/>
        <v>98.816401987999996</v>
      </c>
      <c r="L19" s="343">
        <f t="shared" si="1"/>
        <v>0</v>
      </c>
      <c r="M19" s="343">
        <f t="shared" si="1"/>
        <v>92.715977100000003</v>
      </c>
      <c r="N19" s="343">
        <f t="shared" si="1"/>
        <v>0</v>
      </c>
      <c r="O19" s="343">
        <f t="shared" si="1"/>
        <v>73.576988511999971</v>
      </c>
      <c r="P19" s="343">
        <f t="shared" si="1"/>
        <v>0</v>
      </c>
      <c r="Q19" s="343">
        <f>SUM(Q20:Q23)</f>
        <v>262.84933943999999</v>
      </c>
      <c r="R19" s="343">
        <f>J19-I19</f>
        <v>2.2600281599999987</v>
      </c>
      <c r="S19" s="344">
        <f>R19/I19</f>
        <v>0.94167839999999947</v>
      </c>
      <c r="T19" s="345" t="s">
        <v>1119</v>
      </c>
    </row>
    <row r="20" spans="1:20" s="328" customFormat="1" ht="10.5" x14ac:dyDescent="0.15">
      <c r="A20" s="340" t="s">
        <v>838</v>
      </c>
      <c r="B20" s="341" t="s">
        <v>839</v>
      </c>
      <c r="C20" s="340" t="s">
        <v>837</v>
      </c>
      <c r="D20" s="343">
        <f t="shared" ref="D20:F20" si="2">D25</f>
        <v>14.647691999999999</v>
      </c>
      <c r="E20" s="343">
        <f t="shared" si="2"/>
        <v>0</v>
      </c>
      <c r="F20" s="343">
        <f t="shared" si="2"/>
        <v>14.647691999999999</v>
      </c>
      <c r="G20" s="343">
        <f>G25</f>
        <v>14.647691999999999</v>
      </c>
      <c r="H20" s="343">
        <f t="shared" ref="H20:P20" si="3">H25</f>
        <v>0</v>
      </c>
      <c r="I20" s="343">
        <f t="shared" si="3"/>
        <v>0</v>
      </c>
      <c r="J20" s="343">
        <f t="shared" si="3"/>
        <v>0</v>
      </c>
      <c r="K20" s="343">
        <f t="shared" si="3"/>
        <v>0</v>
      </c>
      <c r="L20" s="343">
        <f t="shared" si="3"/>
        <v>0</v>
      </c>
      <c r="M20" s="343">
        <f t="shared" si="3"/>
        <v>0</v>
      </c>
      <c r="N20" s="343">
        <f t="shared" si="3"/>
        <v>0</v>
      </c>
      <c r="O20" s="343">
        <f t="shared" si="3"/>
        <v>14.647691999999999</v>
      </c>
      <c r="P20" s="343">
        <f t="shared" si="3"/>
        <v>0</v>
      </c>
      <c r="Q20" s="343">
        <f>F20-H20</f>
        <v>14.647691999999999</v>
      </c>
      <c r="R20" s="343">
        <f t="shared" ref="R20:R100" si="4">J20-I20</f>
        <v>0</v>
      </c>
      <c r="S20" s="344">
        <v>0</v>
      </c>
      <c r="T20" s="346"/>
    </row>
    <row r="21" spans="1:20" s="328" customFormat="1" ht="22.5" x14ac:dyDescent="0.15">
      <c r="A21" s="340" t="s">
        <v>840</v>
      </c>
      <c r="B21" s="341" t="s">
        <v>841</v>
      </c>
      <c r="C21" s="340" t="s">
        <v>837</v>
      </c>
      <c r="D21" s="343">
        <f>D30</f>
        <v>182.78877939494691</v>
      </c>
      <c r="E21" s="343">
        <f t="shared" ref="E21:Q21" si="5">E30</f>
        <v>0</v>
      </c>
      <c r="F21" s="343">
        <f t="shared" si="5"/>
        <v>182.78877939494691</v>
      </c>
      <c r="G21" s="343">
        <f t="shared" si="5"/>
        <v>182.78877939494691</v>
      </c>
      <c r="H21" s="343">
        <f t="shared" si="5"/>
        <v>4.6600281599999986</v>
      </c>
      <c r="I21" s="343">
        <f t="shared" si="5"/>
        <v>2.4</v>
      </c>
      <c r="J21" s="343">
        <f t="shared" si="5"/>
        <v>4.6600281599999986</v>
      </c>
      <c r="K21" s="343">
        <f t="shared" si="5"/>
        <v>65.199577007999991</v>
      </c>
      <c r="L21" s="343">
        <f t="shared" si="5"/>
        <v>0</v>
      </c>
      <c r="M21" s="343">
        <f t="shared" si="5"/>
        <v>58.411036655999993</v>
      </c>
      <c r="N21" s="343">
        <f t="shared" si="5"/>
        <v>0</v>
      </c>
      <c r="O21" s="343">
        <f t="shared" si="5"/>
        <v>56.778165730946924</v>
      </c>
      <c r="P21" s="343">
        <f t="shared" si="5"/>
        <v>0</v>
      </c>
      <c r="Q21" s="343">
        <f t="shared" si="5"/>
        <v>178.12875123494695</v>
      </c>
      <c r="R21" s="343">
        <f t="shared" si="4"/>
        <v>2.2600281599999987</v>
      </c>
      <c r="S21" s="344">
        <f>R21/I21</f>
        <v>0.94167839999999947</v>
      </c>
      <c r="T21" s="345" t="s">
        <v>1119</v>
      </c>
    </row>
    <row r="22" spans="1:20" s="328" customFormat="1" ht="10.5" x14ac:dyDescent="0.15">
      <c r="A22" s="340" t="s">
        <v>842</v>
      </c>
      <c r="B22" s="341" t="s">
        <v>843</v>
      </c>
      <c r="C22" s="340" t="s">
        <v>837</v>
      </c>
      <c r="D22" s="343">
        <f>D98</f>
        <v>19.830457824000003</v>
      </c>
      <c r="E22" s="343">
        <f t="shared" ref="E22:Q22" si="6">E98</f>
        <v>0</v>
      </c>
      <c r="F22" s="343">
        <f t="shared" si="6"/>
        <v>19.830457824000003</v>
      </c>
      <c r="G22" s="343">
        <f t="shared" si="6"/>
        <v>19.830457824000003</v>
      </c>
      <c r="H22" s="343">
        <f t="shared" si="6"/>
        <v>0</v>
      </c>
      <c r="I22" s="343">
        <f t="shared" si="6"/>
        <v>0</v>
      </c>
      <c r="J22" s="343">
        <f t="shared" si="6"/>
        <v>0</v>
      </c>
      <c r="K22" s="343">
        <f t="shared" si="6"/>
        <v>7.1255173799999989</v>
      </c>
      <c r="L22" s="343">
        <f t="shared" si="6"/>
        <v>0</v>
      </c>
      <c r="M22" s="343">
        <f t="shared" si="6"/>
        <v>12.704940443999998</v>
      </c>
      <c r="N22" s="343">
        <f t="shared" si="6"/>
        <v>0</v>
      </c>
      <c r="O22" s="343">
        <f t="shared" si="6"/>
        <v>0</v>
      </c>
      <c r="P22" s="343">
        <f t="shared" si="6"/>
        <v>0</v>
      </c>
      <c r="Q22" s="343">
        <f t="shared" si="6"/>
        <v>19.830457824000003</v>
      </c>
      <c r="R22" s="343">
        <f t="shared" si="4"/>
        <v>0</v>
      </c>
      <c r="S22" s="344">
        <v>0</v>
      </c>
      <c r="T22" s="346"/>
    </row>
    <row r="23" spans="1:20" s="328" customFormat="1" ht="10.5" x14ac:dyDescent="0.15">
      <c r="A23" s="340" t="s">
        <v>844</v>
      </c>
      <c r="B23" s="341" t="s">
        <v>845</v>
      </c>
      <c r="C23" s="340" t="s">
        <v>837</v>
      </c>
      <c r="D23" s="343">
        <f>D112</f>
        <v>50.242438381053049</v>
      </c>
      <c r="E23" s="343">
        <f t="shared" ref="E23:Q23" si="7">E112</f>
        <v>0</v>
      </c>
      <c r="F23" s="343">
        <f t="shared" si="7"/>
        <v>50.242438381053049</v>
      </c>
      <c r="G23" s="343">
        <f t="shared" si="7"/>
        <v>50.242438381053049</v>
      </c>
      <c r="H23" s="343">
        <f t="shared" si="7"/>
        <v>0</v>
      </c>
      <c r="I23" s="343">
        <f t="shared" si="7"/>
        <v>0</v>
      </c>
      <c r="J23" s="343">
        <f t="shared" si="7"/>
        <v>0</v>
      </c>
      <c r="K23" s="343">
        <f t="shared" si="7"/>
        <v>26.491307599999999</v>
      </c>
      <c r="L23" s="343">
        <f t="shared" si="7"/>
        <v>0</v>
      </c>
      <c r="M23" s="343">
        <f t="shared" si="7"/>
        <v>21.6</v>
      </c>
      <c r="N23" s="343">
        <f t="shared" si="7"/>
        <v>0</v>
      </c>
      <c r="O23" s="343">
        <f t="shared" si="7"/>
        <v>2.151130781053058</v>
      </c>
      <c r="P23" s="343">
        <f t="shared" si="7"/>
        <v>0</v>
      </c>
      <c r="Q23" s="343">
        <f t="shared" si="7"/>
        <v>50.242438381053049</v>
      </c>
      <c r="R23" s="343">
        <f t="shared" si="4"/>
        <v>0</v>
      </c>
      <c r="S23" s="344">
        <v>0</v>
      </c>
      <c r="T23" s="346"/>
    </row>
    <row r="24" spans="1:20" s="328" customFormat="1" ht="10.5" x14ac:dyDescent="0.15">
      <c r="A24" s="340">
        <v>1</v>
      </c>
      <c r="B24" s="341" t="s">
        <v>861</v>
      </c>
      <c r="C24" s="340"/>
      <c r="D24" s="343"/>
      <c r="E24" s="343"/>
      <c r="F24" s="343"/>
      <c r="G24" s="343"/>
      <c r="H24" s="347"/>
      <c r="I24" s="347"/>
      <c r="J24" s="347"/>
      <c r="K24" s="347"/>
      <c r="L24" s="347"/>
      <c r="M24" s="347"/>
      <c r="N24" s="347"/>
      <c r="O24" s="347"/>
      <c r="P24" s="347"/>
      <c r="Q24" s="348"/>
      <c r="R24" s="343">
        <f t="shared" si="4"/>
        <v>0</v>
      </c>
      <c r="S24" s="344">
        <v>0</v>
      </c>
      <c r="T24" s="346"/>
    </row>
    <row r="25" spans="1:20" s="328" customFormat="1" ht="17.25" customHeight="1" x14ac:dyDescent="0.15">
      <c r="A25" s="340" t="s">
        <v>88</v>
      </c>
      <c r="B25" s="341" t="s">
        <v>846</v>
      </c>
      <c r="C25" s="340" t="s">
        <v>837</v>
      </c>
      <c r="D25" s="343">
        <f t="shared" ref="D25:D28" si="8">G25</f>
        <v>14.647691999999999</v>
      </c>
      <c r="E25" s="343">
        <v>0</v>
      </c>
      <c r="F25" s="343">
        <f t="shared" ref="F25:F28" si="9">G25</f>
        <v>14.647691999999999</v>
      </c>
      <c r="G25" s="343">
        <f>G26</f>
        <v>14.647691999999999</v>
      </c>
      <c r="H25" s="343">
        <f t="shared" ref="H25:P25" si="10">H26</f>
        <v>0</v>
      </c>
      <c r="I25" s="343">
        <f t="shared" si="10"/>
        <v>0</v>
      </c>
      <c r="J25" s="343">
        <f t="shared" si="10"/>
        <v>0</v>
      </c>
      <c r="K25" s="343">
        <f t="shared" si="10"/>
        <v>0</v>
      </c>
      <c r="L25" s="343">
        <f t="shared" si="10"/>
        <v>0</v>
      </c>
      <c r="M25" s="343">
        <f t="shared" si="10"/>
        <v>0</v>
      </c>
      <c r="N25" s="343">
        <f t="shared" si="10"/>
        <v>0</v>
      </c>
      <c r="O25" s="343">
        <f t="shared" si="10"/>
        <v>14.647691999999999</v>
      </c>
      <c r="P25" s="343">
        <f t="shared" si="10"/>
        <v>0</v>
      </c>
      <c r="Q25" s="343">
        <v>0</v>
      </c>
      <c r="R25" s="343">
        <f t="shared" si="4"/>
        <v>0</v>
      </c>
      <c r="S25" s="344">
        <v>0</v>
      </c>
      <c r="T25" s="346"/>
    </row>
    <row r="26" spans="1:20" s="328" customFormat="1" ht="18.75" customHeight="1" x14ac:dyDescent="0.15">
      <c r="A26" s="340" t="s">
        <v>90</v>
      </c>
      <c r="B26" s="341" t="s">
        <v>847</v>
      </c>
      <c r="C26" s="340" t="s">
        <v>837</v>
      </c>
      <c r="D26" s="343">
        <f t="shared" si="8"/>
        <v>14.647691999999999</v>
      </c>
      <c r="E26" s="343">
        <v>0</v>
      </c>
      <c r="F26" s="343">
        <f t="shared" si="9"/>
        <v>14.647691999999999</v>
      </c>
      <c r="G26" s="349">
        <f>G27+G28+G29</f>
        <v>14.647691999999999</v>
      </c>
      <c r="H26" s="349">
        <f t="shared" ref="H26:P26" si="11">H27+H28+H29</f>
        <v>0</v>
      </c>
      <c r="I26" s="349">
        <f t="shared" si="11"/>
        <v>0</v>
      </c>
      <c r="J26" s="349">
        <f t="shared" si="11"/>
        <v>0</v>
      </c>
      <c r="K26" s="349">
        <f t="shared" si="11"/>
        <v>0</v>
      </c>
      <c r="L26" s="349">
        <f t="shared" si="11"/>
        <v>0</v>
      </c>
      <c r="M26" s="349">
        <f t="shared" si="11"/>
        <v>0</v>
      </c>
      <c r="N26" s="349">
        <f t="shared" si="11"/>
        <v>0</v>
      </c>
      <c r="O26" s="349">
        <f t="shared" si="11"/>
        <v>14.647691999999999</v>
      </c>
      <c r="P26" s="349">
        <f t="shared" si="11"/>
        <v>0</v>
      </c>
      <c r="Q26" s="349">
        <v>0</v>
      </c>
      <c r="R26" s="343">
        <f t="shared" si="4"/>
        <v>0</v>
      </c>
      <c r="S26" s="344">
        <v>0</v>
      </c>
      <c r="T26" s="346"/>
    </row>
    <row r="27" spans="1:20" s="328" customFormat="1" ht="26.25" customHeight="1" x14ac:dyDescent="0.15">
      <c r="A27" s="340" t="s">
        <v>91</v>
      </c>
      <c r="B27" s="341" t="s">
        <v>848</v>
      </c>
      <c r="C27" s="340" t="s">
        <v>837</v>
      </c>
      <c r="D27" s="343">
        <f t="shared" si="8"/>
        <v>10.684811999999999</v>
      </c>
      <c r="E27" s="343">
        <v>0</v>
      </c>
      <c r="F27" s="343">
        <f t="shared" si="9"/>
        <v>10.684811999999999</v>
      </c>
      <c r="G27" s="343">
        <f t="shared" ref="G27:G29" si="12">I27+K27+M27+O27</f>
        <v>10.684811999999999</v>
      </c>
      <c r="H27" s="343">
        <v>0</v>
      </c>
      <c r="I27" s="343">
        <v>0</v>
      </c>
      <c r="J27" s="343">
        <v>0</v>
      </c>
      <c r="K27" s="343">
        <v>0</v>
      </c>
      <c r="L27" s="343">
        <v>0</v>
      </c>
      <c r="M27" s="343">
        <v>0</v>
      </c>
      <c r="N27" s="343">
        <v>0</v>
      </c>
      <c r="O27" s="343">
        <v>10.684811999999999</v>
      </c>
      <c r="P27" s="343">
        <v>0</v>
      </c>
      <c r="Q27" s="343">
        <v>0</v>
      </c>
      <c r="R27" s="343">
        <f t="shared" si="4"/>
        <v>0</v>
      </c>
      <c r="S27" s="344">
        <v>0</v>
      </c>
      <c r="T27" s="346"/>
    </row>
    <row r="28" spans="1:20" s="328" customFormat="1" ht="24.75" customHeight="1" x14ac:dyDescent="0.15">
      <c r="A28" s="340" t="s">
        <v>93</v>
      </c>
      <c r="B28" s="341" t="s">
        <v>849</v>
      </c>
      <c r="C28" s="340" t="s">
        <v>837</v>
      </c>
      <c r="D28" s="343">
        <f t="shared" si="8"/>
        <v>3.9628799999999997</v>
      </c>
      <c r="E28" s="343">
        <v>0</v>
      </c>
      <c r="F28" s="343">
        <f t="shared" si="9"/>
        <v>3.9628799999999997</v>
      </c>
      <c r="G28" s="343">
        <f t="shared" si="12"/>
        <v>3.9628799999999997</v>
      </c>
      <c r="H28" s="343">
        <v>0</v>
      </c>
      <c r="I28" s="343">
        <v>0</v>
      </c>
      <c r="J28" s="343">
        <v>0</v>
      </c>
      <c r="K28" s="343">
        <v>0</v>
      </c>
      <c r="L28" s="343">
        <v>0</v>
      </c>
      <c r="M28" s="343">
        <v>0</v>
      </c>
      <c r="N28" s="343">
        <v>0</v>
      </c>
      <c r="O28" s="343">
        <v>3.9628799999999997</v>
      </c>
      <c r="P28" s="343">
        <v>0</v>
      </c>
      <c r="Q28" s="343">
        <v>0</v>
      </c>
      <c r="R28" s="343">
        <f t="shared" si="4"/>
        <v>0</v>
      </c>
      <c r="S28" s="344">
        <v>0</v>
      </c>
      <c r="T28" s="346"/>
    </row>
    <row r="29" spans="1:20" s="328" customFormat="1" ht="25.5" customHeight="1" x14ac:dyDescent="0.15">
      <c r="A29" s="340" t="s">
        <v>95</v>
      </c>
      <c r="B29" s="341" t="s">
        <v>850</v>
      </c>
      <c r="C29" s="340" t="s">
        <v>837</v>
      </c>
      <c r="D29" s="343">
        <f>G29</f>
        <v>0</v>
      </c>
      <c r="E29" s="343">
        <v>0</v>
      </c>
      <c r="F29" s="343">
        <f>G29</f>
        <v>0</v>
      </c>
      <c r="G29" s="343">
        <f t="shared" si="12"/>
        <v>0</v>
      </c>
      <c r="H29" s="343">
        <v>0</v>
      </c>
      <c r="I29" s="343">
        <v>0</v>
      </c>
      <c r="J29" s="343">
        <v>0</v>
      </c>
      <c r="K29" s="343">
        <v>0</v>
      </c>
      <c r="L29" s="343">
        <v>0</v>
      </c>
      <c r="M29" s="343">
        <v>0</v>
      </c>
      <c r="N29" s="343">
        <v>0</v>
      </c>
      <c r="O29" s="343">
        <v>0</v>
      </c>
      <c r="P29" s="343">
        <v>0</v>
      </c>
      <c r="Q29" s="343">
        <v>0</v>
      </c>
      <c r="R29" s="343">
        <f t="shared" si="4"/>
        <v>0</v>
      </c>
      <c r="S29" s="344">
        <v>0</v>
      </c>
      <c r="T29" s="346"/>
    </row>
    <row r="30" spans="1:20" s="328" customFormat="1" ht="22.5" x14ac:dyDescent="0.15">
      <c r="A30" s="340" t="s">
        <v>106</v>
      </c>
      <c r="B30" s="341" t="s">
        <v>851</v>
      </c>
      <c r="C30" s="340" t="s">
        <v>837</v>
      </c>
      <c r="D30" s="349">
        <f t="shared" ref="D30:Q30" si="13">D31+D70+D91</f>
        <v>182.78877939494691</v>
      </c>
      <c r="E30" s="349">
        <f t="shared" si="13"/>
        <v>0</v>
      </c>
      <c r="F30" s="349">
        <f t="shared" si="13"/>
        <v>182.78877939494691</v>
      </c>
      <c r="G30" s="349">
        <f t="shared" si="13"/>
        <v>182.78877939494691</v>
      </c>
      <c r="H30" s="349">
        <f t="shared" si="13"/>
        <v>4.6600281599999986</v>
      </c>
      <c r="I30" s="349">
        <f t="shared" si="13"/>
        <v>2.4</v>
      </c>
      <c r="J30" s="349">
        <f t="shared" si="13"/>
        <v>4.6600281599999986</v>
      </c>
      <c r="K30" s="349">
        <f t="shared" si="13"/>
        <v>65.199577007999991</v>
      </c>
      <c r="L30" s="349">
        <f t="shared" si="13"/>
        <v>0</v>
      </c>
      <c r="M30" s="349">
        <f t="shared" si="13"/>
        <v>58.411036655999993</v>
      </c>
      <c r="N30" s="349">
        <f t="shared" si="13"/>
        <v>0</v>
      </c>
      <c r="O30" s="349">
        <f t="shared" si="13"/>
        <v>56.778165730946924</v>
      </c>
      <c r="P30" s="349">
        <f t="shared" si="13"/>
        <v>0</v>
      </c>
      <c r="Q30" s="349">
        <f t="shared" si="13"/>
        <v>178.12875123494695</v>
      </c>
      <c r="R30" s="343">
        <f t="shared" si="4"/>
        <v>2.2600281599999987</v>
      </c>
      <c r="S30" s="344">
        <f>R30/I30</f>
        <v>0.94167839999999947</v>
      </c>
      <c r="T30" s="345" t="s">
        <v>1119</v>
      </c>
    </row>
    <row r="31" spans="1:20" s="328" customFormat="1" ht="27.75" customHeight="1" x14ac:dyDescent="0.15">
      <c r="A31" s="340" t="s">
        <v>107</v>
      </c>
      <c r="B31" s="341" t="s">
        <v>852</v>
      </c>
      <c r="C31" s="340" t="s">
        <v>837</v>
      </c>
      <c r="D31" s="349">
        <f t="shared" ref="D31:Q31" si="14">D32+D67</f>
        <v>39.336097295999998</v>
      </c>
      <c r="E31" s="349">
        <f t="shared" si="14"/>
        <v>0</v>
      </c>
      <c r="F31" s="349">
        <f t="shared" si="14"/>
        <v>39.336097295999998</v>
      </c>
      <c r="G31" s="349">
        <f t="shared" si="14"/>
        <v>39.336097295999998</v>
      </c>
      <c r="H31" s="349">
        <f t="shared" si="14"/>
        <v>0</v>
      </c>
      <c r="I31" s="349">
        <f t="shared" si="14"/>
        <v>0</v>
      </c>
      <c r="J31" s="349">
        <f t="shared" si="14"/>
        <v>0</v>
      </c>
      <c r="K31" s="349">
        <f t="shared" si="14"/>
        <v>23.321246951999996</v>
      </c>
      <c r="L31" s="349">
        <f t="shared" si="14"/>
        <v>0</v>
      </c>
      <c r="M31" s="349">
        <f t="shared" si="14"/>
        <v>16.014850343999999</v>
      </c>
      <c r="N31" s="349">
        <f t="shared" si="14"/>
        <v>0</v>
      </c>
      <c r="O31" s="349">
        <f t="shared" si="14"/>
        <v>0</v>
      </c>
      <c r="P31" s="349">
        <f t="shared" si="14"/>
        <v>0</v>
      </c>
      <c r="Q31" s="349">
        <f t="shared" si="14"/>
        <v>39.336097295999998</v>
      </c>
      <c r="R31" s="343">
        <f t="shared" si="4"/>
        <v>0</v>
      </c>
      <c r="S31" s="344">
        <v>0</v>
      </c>
      <c r="T31" s="345"/>
    </row>
    <row r="32" spans="1:20" s="328" customFormat="1" ht="13.5" customHeight="1" x14ac:dyDescent="0.15">
      <c r="A32" s="340" t="s">
        <v>108</v>
      </c>
      <c r="B32" s="341" t="s">
        <v>853</v>
      </c>
      <c r="C32" s="340" t="s">
        <v>837</v>
      </c>
      <c r="D32" s="343">
        <f>SUM(D33:D66)</f>
        <v>35.690217828000002</v>
      </c>
      <c r="E32" s="343">
        <f t="shared" ref="E32:Q32" si="15">SUM(E33:E66)</f>
        <v>0</v>
      </c>
      <c r="F32" s="343">
        <f t="shared" si="15"/>
        <v>35.690217828000002</v>
      </c>
      <c r="G32" s="343">
        <f t="shared" si="15"/>
        <v>35.690217828000002</v>
      </c>
      <c r="H32" s="343">
        <f t="shared" si="15"/>
        <v>0</v>
      </c>
      <c r="I32" s="343">
        <f t="shared" si="15"/>
        <v>0</v>
      </c>
      <c r="J32" s="343">
        <f t="shared" si="15"/>
        <v>0</v>
      </c>
      <c r="K32" s="343">
        <f t="shared" si="15"/>
        <v>19.675367483999995</v>
      </c>
      <c r="L32" s="343">
        <f t="shared" si="15"/>
        <v>0</v>
      </c>
      <c r="M32" s="343">
        <f t="shared" si="15"/>
        <v>16.014850343999999</v>
      </c>
      <c r="N32" s="343">
        <f t="shared" si="15"/>
        <v>0</v>
      </c>
      <c r="O32" s="343">
        <f t="shared" si="15"/>
        <v>0</v>
      </c>
      <c r="P32" s="343">
        <f t="shared" si="15"/>
        <v>0</v>
      </c>
      <c r="Q32" s="343">
        <f t="shared" si="15"/>
        <v>35.690217828000002</v>
      </c>
      <c r="R32" s="343">
        <f t="shared" si="4"/>
        <v>0</v>
      </c>
      <c r="S32" s="344">
        <v>0</v>
      </c>
      <c r="T32" s="350"/>
    </row>
    <row r="33" spans="1:20" s="328" customFormat="1" ht="32.25" customHeight="1" x14ac:dyDescent="0.15">
      <c r="A33" s="351" t="s">
        <v>723</v>
      </c>
      <c r="B33" s="352" t="s">
        <v>936</v>
      </c>
      <c r="C33" s="351" t="s">
        <v>937</v>
      </c>
      <c r="D33" s="353">
        <f t="shared" ref="D33:D54" si="16">G33</f>
        <v>2.1758823239999998</v>
      </c>
      <c r="E33" s="354">
        <v>0</v>
      </c>
      <c r="F33" s="354">
        <f>D33-E33</f>
        <v>2.1758823239999998</v>
      </c>
      <c r="G33" s="354">
        <f>I33+K33+M33+O33</f>
        <v>2.1758823239999998</v>
      </c>
      <c r="H33" s="354">
        <f>J33+L33+N33+P33</f>
        <v>0</v>
      </c>
      <c r="I33" s="355">
        <v>0</v>
      </c>
      <c r="J33" s="356">
        <v>0</v>
      </c>
      <c r="K33" s="355">
        <v>0</v>
      </c>
      <c r="L33" s="356">
        <v>0</v>
      </c>
      <c r="M33" s="355">
        <v>2.1758823239999998</v>
      </c>
      <c r="N33" s="356">
        <v>0</v>
      </c>
      <c r="O33" s="354">
        <v>0</v>
      </c>
      <c r="P33" s="356">
        <v>0</v>
      </c>
      <c r="Q33" s="354">
        <f t="shared" ref="Q33:Q54" si="17">F33-H33</f>
        <v>2.1758823239999998</v>
      </c>
      <c r="R33" s="343">
        <f t="shared" si="4"/>
        <v>0</v>
      </c>
      <c r="S33" s="344">
        <v>0</v>
      </c>
      <c r="T33" s="350"/>
    </row>
    <row r="34" spans="1:20" s="328" customFormat="1" ht="27.75" customHeight="1" x14ac:dyDescent="0.15">
      <c r="A34" s="351" t="s">
        <v>724</v>
      </c>
      <c r="B34" s="352" t="s">
        <v>938</v>
      </c>
      <c r="C34" s="351" t="s">
        <v>939</v>
      </c>
      <c r="D34" s="353">
        <f t="shared" si="16"/>
        <v>2.5412637600000001</v>
      </c>
      <c r="E34" s="354">
        <v>0</v>
      </c>
      <c r="F34" s="354">
        <f t="shared" ref="F34:F68" si="18">D34-E34</f>
        <v>2.5412637600000001</v>
      </c>
      <c r="G34" s="354">
        <f t="shared" ref="G34:G68" si="19">I34+K34+M34+O34</f>
        <v>2.5412637600000001</v>
      </c>
      <c r="H34" s="354">
        <f t="shared" ref="H34:H68" si="20">J34+L34+N34+P34</f>
        <v>0</v>
      </c>
      <c r="I34" s="355">
        <v>0</v>
      </c>
      <c r="J34" s="356">
        <v>0</v>
      </c>
      <c r="K34" s="355">
        <v>0</v>
      </c>
      <c r="L34" s="356">
        <v>0</v>
      </c>
      <c r="M34" s="355">
        <v>2.5412637600000001</v>
      </c>
      <c r="N34" s="356">
        <v>0</v>
      </c>
      <c r="O34" s="355">
        <v>0</v>
      </c>
      <c r="P34" s="356">
        <v>0</v>
      </c>
      <c r="Q34" s="354">
        <f t="shared" si="17"/>
        <v>2.5412637600000001</v>
      </c>
      <c r="R34" s="343">
        <f t="shared" si="4"/>
        <v>0</v>
      </c>
      <c r="S34" s="344">
        <v>0</v>
      </c>
      <c r="T34" s="350"/>
    </row>
    <row r="35" spans="1:20" s="328" customFormat="1" ht="27.75" customHeight="1" x14ac:dyDescent="0.15">
      <c r="A35" s="351" t="s">
        <v>725</v>
      </c>
      <c r="B35" s="352" t="s">
        <v>940</v>
      </c>
      <c r="C35" s="351" t="s">
        <v>941</v>
      </c>
      <c r="D35" s="353">
        <f t="shared" si="16"/>
        <v>2.1077534280000001</v>
      </c>
      <c r="E35" s="354">
        <v>0</v>
      </c>
      <c r="F35" s="354">
        <f t="shared" si="18"/>
        <v>2.1077534280000001</v>
      </c>
      <c r="G35" s="354">
        <f t="shared" si="19"/>
        <v>2.1077534280000001</v>
      </c>
      <c r="H35" s="354">
        <f t="shared" si="20"/>
        <v>0</v>
      </c>
      <c r="I35" s="355">
        <v>0</v>
      </c>
      <c r="J35" s="356">
        <v>0</v>
      </c>
      <c r="K35" s="355">
        <v>0</v>
      </c>
      <c r="L35" s="356">
        <v>0</v>
      </c>
      <c r="M35" s="355">
        <v>2.1077534280000001</v>
      </c>
      <c r="N35" s="356">
        <v>0</v>
      </c>
      <c r="O35" s="355">
        <v>0</v>
      </c>
      <c r="P35" s="356">
        <v>0</v>
      </c>
      <c r="Q35" s="354">
        <f t="shared" si="17"/>
        <v>2.1077534280000001</v>
      </c>
      <c r="R35" s="343">
        <f t="shared" si="4"/>
        <v>0</v>
      </c>
      <c r="S35" s="344">
        <v>0</v>
      </c>
      <c r="T35" s="350"/>
    </row>
    <row r="36" spans="1:20" s="328" customFormat="1" ht="27.75" customHeight="1" x14ac:dyDescent="0.15">
      <c r="A36" s="351" t="s">
        <v>866</v>
      </c>
      <c r="B36" s="352" t="s">
        <v>942</v>
      </c>
      <c r="C36" s="351" t="s">
        <v>943</v>
      </c>
      <c r="D36" s="353">
        <f t="shared" si="16"/>
        <v>2.5412457720000003</v>
      </c>
      <c r="E36" s="354">
        <v>0</v>
      </c>
      <c r="F36" s="354">
        <f t="shared" si="18"/>
        <v>2.5412457720000003</v>
      </c>
      <c r="G36" s="354">
        <f t="shared" si="19"/>
        <v>2.5412457720000003</v>
      </c>
      <c r="H36" s="354">
        <f t="shared" si="20"/>
        <v>0</v>
      </c>
      <c r="I36" s="355">
        <v>0</v>
      </c>
      <c r="J36" s="356">
        <v>0</v>
      </c>
      <c r="K36" s="355">
        <v>0</v>
      </c>
      <c r="L36" s="356">
        <v>0</v>
      </c>
      <c r="M36" s="355">
        <v>2.5412457720000003</v>
      </c>
      <c r="N36" s="356">
        <v>0</v>
      </c>
      <c r="O36" s="355">
        <v>0</v>
      </c>
      <c r="P36" s="356">
        <v>0</v>
      </c>
      <c r="Q36" s="354">
        <f t="shared" si="17"/>
        <v>2.5412457720000003</v>
      </c>
      <c r="R36" s="343">
        <f t="shared" si="4"/>
        <v>0</v>
      </c>
      <c r="S36" s="344">
        <v>0</v>
      </c>
      <c r="T36" s="350"/>
    </row>
    <row r="37" spans="1:20" s="328" customFormat="1" ht="27.75" customHeight="1" x14ac:dyDescent="0.15">
      <c r="A37" s="351" t="s">
        <v>867</v>
      </c>
      <c r="B37" s="352" t="s">
        <v>944</v>
      </c>
      <c r="C37" s="351" t="s">
        <v>945</v>
      </c>
      <c r="D37" s="353">
        <f t="shared" si="16"/>
        <v>2.5481180399999999</v>
      </c>
      <c r="E37" s="354">
        <v>0</v>
      </c>
      <c r="F37" s="354">
        <f t="shared" si="18"/>
        <v>2.5481180399999999</v>
      </c>
      <c r="G37" s="354">
        <f t="shared" si="19"/>
        <v>2.5481180399999999</v>
      </c>
      <c r="H37" s="354">
        <f t="shared" si="20"/>
        <v>0</v>
      </c>
      <c r="I37" s="355">
        <v>0</v>
      </c>
      <c r="J37" s="356">
        <v>0</v>
      </c>
      <c r="K37" s="355">
        <v>0</v>
      </c>
      <c r="L37" s="356">
        <v>0</v>
      </c>
      <c r="M37" s="355">
        <v>2.5481180399999999</v>
      </c>
      <c r="N37" s="356">
        <v>0</v>
      </c>
      <c r="O37" s="355">
        <v>0</v>
      </c>
      <c r="P37" s="356">
        <v>0</v>
      </c>
      <c r="Q37" s="354">
        <f t="shared" si="17"/>
        <v>2.5481180399999999</v>
      </c>
      <c r="R37" s="343">
        <f t="shared" si="4"/>
        <v>0</v>
      </c>
      <c r="S37" s="344">
        <v>0</v>
      </c>
      <c r="T37" s="350"/>
    </row>
    <row r="38" spans="1:20" s="328" customFormat="1" ht="27.75" customHeight="1" x14ac:dyDescent="0.15">
      <c r="A38" s="351" t="s">
        <v>868</v>
      </c>
      <c r="B38" s="352" t="s">
        <v>946</v>
      </c>
      <c r="C38" s="351" t="s">
        <v>947</v>
      </c>
      <c r="D38" s="353">
        <f t="shared" si="16"/>
        <v>2.23298424</v>
      </c>
      <c r="E38" s="354">
        <v>0</v>
      </c>
      <c r="F38" s="354">
        <f t="shared" si="18"/>
        <v>2.23298424</v>
      </c>
      <c r="G38" s="354">
        <f t="shared" si="19"/>
        <v>2.23298424</v>
      </c>
      <c r="H38" s="354">
        <f t="shared" si="20"/>
        <v>0</v>
      </c>
      <c r="I38" s="355">
        <v>0</v>
      </c>
      <c r="J38" s="356">
        <v>0</v>
      </c>
      <c r="K38" s="355">
        <v>0</v>
      </c>
      <c r="L38" s="356">
        <v>0</v>
      </c>
      <c r="M38" s="355">
        <v>2.23298424</v>
      </c>
      <c r="N38" s="356">
        <v>0</v>
      </c>
      <c r="O38" s="355">
        <v>0</v>
      </c>
      <c r="P38" s="356">
        <v>0</v>
      </c>
      <c r="Q38" s="354">
        <f t="shared" si="17"/>
        <v>2.23298424</v>
      </c>
      <c r="R38" s="343">
        <f t="shared" si="4"/>
        <v>0</v>
      </c>
      <c r="S38" s="344">
        <v>0</v>
      </c>
      <c r="T38" s="350"/>
    </row>
    <row r="39" spans="1:20" s="328" customFormat="1" ht="27.75" customHeight="1" x14ac:dyDescent="0.15">
      <c r="A39" s="351" t="s">
        <v>869</v>
      </c>
      <c r="B39" s="352" t="s">
        <v>948</v>
      </c>
      <c r="C39" s="351" t="s">
        <v>949</v>
      </c>
      <c r="D39" s="353">
        <f t="shared" si="16"/>
        <v>1.8676027799999999</v>
      </c>
      <c r="E39" s="354">
        <v>0</v>
      </c>
      <c r="F39" s="354">
        <f t="shared" si="18"/>
        <v>1.8676027799999999</v>
      </c>
      <c r="G39" s="354">
        <f t="shared" si="19"/>
        <v>1.8676027799999999</v>
      </c>
      <c r="H39" s="354">
        <f t="shared" si="20"/>
        <v>0</v>
      </c>
      <c r="I39" s="355">
        <v>0</v>
      </c>
      <c r="J39" s="356">
        <v>0</v>
      </c>
      <c r="K39" s="355">
        <v>0</v>
      </c>
      <c r="L39" s="356">
        <v>0</v>
      </c>
      <c r="M39" s="355">
        <v>1.8676027799999999</v>
      </c>
      <c r="N39" s="356">
        <v>0</v>
      </c>
      <c r="O39" s="355">
        <v>0</v>
      </c>
      <c r="P39" s="356">
        <v>0</v>
      </c>
      <c r="Q39" s="354">
        <f t="shared" si="17"/>
        <v>1.8676027799999999</v>
      </c>
      <c r="R39" s="343">
        <f t="shared" si="4"/>
        <v>0</v>
      </c>
      <c r="S39" s="344">
        <v>0</v>
      </c>
      <c r="T39" s="350"/>
    </row>
    <row r="40" spans="1:20" s="328" customFormat="1" ht="27.75" customHeight="1" x14ac:dyDescent="0.15">
      <c r="A40" s="351" t="s">
        <v>870</v>
      </c>
      <c r="B40" s="352" t="s">
        <v>950</v>
      </c>
      <c r="C40" s="351" t="s">
        <v>951</v>
      </c>
      <c r="D40" s="353">
        <f t="shared" si="16"/>
        <v>2.0304359280000002</v>
      </c>
      <c r="E40" s="354">
        <v>0</v>
      </c>
      <c r="F40" s="354">
        <f>D40-E40</f>
        <v>2.0304359280000002</v>
      </c>
      <c r="G40" s="354">
        <f t="shared" si="19"/>
        <v>2.0304359280000002</v>
      </c>
      <c r="H40" s="354">
        <f t="shared" si="20"/>
        <v>0</v>
      </c>
      <c r="I40" s="355">
        <v>0</v>
      </c>
      <c r="J40" s="356">
        <v>0</v>
      </c>
      <c r="K40" s="355">
        <v>2.0304359280000002</v>
      </c>
      <c r="L40" s="356">
        <v>0</v>
      </c>
      <c r="M40" s="355">
        <v>0</v>
      </c>
      <c r="N40" s="356">
        <v>0</v>
      </c>
      <c r="O40" s="355">
        <v>0</v>
      </c>
      <c r="P40" s="356">
        <v>0</v>
      </c>
      <c r="Q40" s="354">
        <f t="shared" si="17"/>
        <v>2.0304359280000002</v>
      </c>
      <c r="R40" s="343">
        <f t="shared" si="4"/>
        <v>0</v>
      </c>
      <c r="S40" s="344">
        <v>0</v>
      </c>
      <c r="T40" s="350"/>
    </row>
    <row r="41" spans="1:20" s="328" customFormat="1" ht="27.75" customHeight="1" x14ac:dyDescent="0.15">
      <c r="A41" s="351" t="s">
        <v>871</v>
      </c>
      <c r="B41" s="352" t="s">
        <v>952</v>
      </c>
      <c r="C41" s="351" t="s">
        <v>953</v>
      </c>
      <c r="D41" s="353">
        <f t="shared" si="16"/>
        <v>0.56681847600000002</v>
      </c>
      <c r="E41" s="354">
        <v>0</v>
      </c>
      <c r="F41" s="354">
        <f t="shared" si="18"/>
        <v>0.56681847600000002</v>
      </c>
      <c r="G41" s="354">
        <f t="shared" si="19"/>
        <v>0.56681847600000002</v>
      </c>
      <c r="H41" s="354">
        <f t="shared" si="20"/>
        <v>0</v>
      </c>
      <c r="I41" s="355">
        <v>0</v>
      </c>
      <c r="J41" s="356">
        <v>0</v>
      </c>
      <c r="K41" s="355">
        <v>0.56681847600000002</v>
      </c>
      <c r="L41" s="356">
        <v>0</v>
      </c>
      <c r="M41" s="355">
        <v>0</v>
      </c>
      <c r="N41" s="356">
        <v>0</v>
      </c>
      <c r="O41" s="355">
        <v>0</v>
      </c>
      <c r="P41" s="356">
        <v>0</v>
      </c>
      <c r="Q41" s="354">
        <f t="shared" si="17"/>
        <v>0.56681847600000002</v>
      </c>
      <c r="R41" s="343">
        <f t="shared" si="4"/>
        <v>0</v>
      </c>
      <c r="S41" s="344">
        <v>0</v>
      </c>
      <c r="T41" s="350"/>
    </row>
    <row r="42" spans="1:20" s="328" customFormat="1" ht="27.75" customHeight="1" x14ac:dyDescent="0.15">
      <c r="A42" s="351" t="s">
        <v>872</v>
      </c>
      <c r="B42" s="352" t="s">
        <v>954</v>
      </c>
      <c r="C42" s="351" t="s">
        <v>955</v>
      </c>
      <c r="D42" s="353">
        <f t="shared" si="16"/>
        <v>0.56681847600000002</v>
      </c>
      <c r="E42" s="354">
        <v>0</v>
      </c>
      <c r="F42" s="354">
        <f t="shared" si="18"/>
        <v>0.56681847600000002</v>
      </c>
      <c r="G42" s="354">
        <f t="shared" si="19"/>
        <v>0.56681847600000002</v>
      </c>
      <c r="H42" s="354">
        <f t="shared" si="20"/>
        <v>0</v>
      </c>
      <c r="I42" s="355">
        <v>0</v>
      </c>
      <c r="J42" s="356">
        <v>0</v>
      </c>
      <c r="K42" s="355">
        <v>0.56681847600000002</v>
      </c>
      <c r="L42" s="356">
        <v>0</v>
      </c>
      <c r="M42" s="355">
        <v>0</v>
      </c>
      <c r="N42" s="356">
        <v>0</v>
      </c>
      <c r="O42" s="355">
        <v>0</v>
      </c>
      <c r="P42" s="356">
        <v>0</v>
      </c>
      <c r="Q42" s="354">
        <f t="shared" si="17"/>
        <v>0.56681847600000002</v>
      </c>
      <c r="R42" s="343">
        <f t="shared" si="4"/>
        <v>0</v>
      </c>
      <c r="S42" s="344">
        <v>0</v>
      </c>
      <c r="T42" s="350"/>
    </row>
    <row r="43" spans="1:20" s="328" customFormat="1" ht="27.75" customHeight="1" x14ac:dyDescent="0.15">
      <c r="A43" s="351" t="s">
        <v>873</v>
      </c>
      <c r="B43" s="352" t="s">
        <v>956</v>
      </c>
      <c r="C43" s="351" t="s">
        <v>957</v>
      </c>
      <c r="D43" s="353">
        <f t="shared" si="16"/>
        <v>0.46476247199999998</v>
      </c>
      <c r="E43" s="354">
        <v>0</v>
      </c>
      <c r="F43" s="354">
        <f t="shared" si="18"/>
        <v>0.46476247199999998</v>
      </c>
      <c r="G43" s="354">
        <f t="shared" si="19"/>
        <v>0.46476247199999998</v>
      </c>
      <c r="H43" s="354">
        <f t="shared" si="20"/>
        <v>0</v>
      </c>
      <c r="I43" s="355">
        <v>0</v>
      </c>
      <c r="J43" s="356">
        <v>0</v>
      </c>
      <c r="K43" s="355">
        <v>0.46476247199999998</v>
      </c>
      <c r="L43" s="356">
        <v>0</v>
      </c>
      <c r="M43" s="355">
        <v>0</v>
      </c>
      <c r="N43" s="356">
        <v>0</v>
      </c>
      <c r="O43" s="355">
        <v>0</v>
      </c>
      <c r="P43" s="356">
        <v>0</v>
      </c>
      <c r="Q43" s="354">
        <f t="shared" si="17"/>
        <v>0.46476247199999998</v>
      </c>
      <c r="R43" s="343">
        <f t="shared" si="4"/>
        <v>0</v>
      </c>
      <c r="S43" s="344">
        <v>0</v>
      </c>
      <c r="T43" s="350"/>
    </row>
    <row r="44" spans="1:20" s="328" customFormat="1" ht="27.75" customHeight="1" x14ac:dyDescent="0.15">
      <c r="A44" s="351" t="s">
        <v>874</v>
      </c>
      <c r="B44" s="352" t="s">
        <v>958</v>
      </c>
      <c r="C44" s="351" t="s">
        <v>959</v>
      </c>
      <c r="D44" s="353">
        <f t="shared" si="16"/>
        <v>0.7110064559999999</v>
      </c>
      <c r="E44" s="354">
        <v>0</v>
      </c>
      <c r="F44" s="354">
        <f t="shared" si="18"/>
        <v>0.7110064559999999</v>
      </c>
      <c r="G44" s="354">
        <f t="shared" si="19"/>
        <v>0.7110064559999999</v>
      </c>
      <c r="H44" s="354">
        <f t="shared" si="20"/>
        <v>0</v>
      </c>
      <c r="I44" s="355">
        <v>0</v>
      </c>
      <c r="J44" s="356">
        <v>0</v>
      </c>
      <c r="K44" s="355">
        <v>0.7110064559999999</v>
      </c>
      <c r="L44" s="356">
        <v>0</v>
      </c>
      <c r="M44" s="355">
        <v>0</v>
      </c>
      <c r="N44" s="356">
        <v>0</v>
      </c>
      <c r="O44" s="355">
        <v>0</v>
      </c>
      <c r="P44" s="356">
        <v>0</v>
      </c>
      <c r="Q44" s="354">
        <f t="shared" si="17"/>
        <v>0.7110064559999999</v>
      </c>
      <c r="R44" s="343">
        <f t="shared" si="4"/>
        <v>0</v>
      </c>
      <c r="S44" s="344">
        <v>0</v>
      </c>
      <c r="T44" s="350"/>
    </row>
    <row r="45" spans="1:20" s="328" customFormat="1" ht="27.75" customHeight="1" x14ac:dyDescent="0.15">
      <c r="A45" s="351" t="s">
        <v>875</v>
      </c>
      <c r="B45" s="352" t="s">
        <v>960</v>
      </c>
      <c r="C45" s="351" t="s">
        <v>961</v>
      </c>
      <c r="D45" s="353">
        <f t="shared" si="16"/>
        <v>0.7110064559999999</v>
      </c>
      <c r="E45" s="354">
        <v>0</v>
      </c>
      <c r="F45" s="354">
        <f t="shared" si="18"/>
        <v>0.7110064559999999</v>
      </c>
      <c r="G45" s="354">
        <f t="shared" si="19"/>
        <v>0.7110064559999999</v>
      </c>
      <c r="H45" s="354">
        <f t="shared" si="20"/>
        <v>0</v>
      </c>
      <c r="I45" s="355">
        <v>0</v>
      </c>
      <c r="J45" s="356">
        <v>0</v>
      </c>
      <c r="K45" s="355">
        <v>0.7110064559999999</v>
      </c>
      <c r="L45" s="356">
        <v>0</v>
      </c>
      <c r="M45" s="355">
        <v>0</v>
      </c>
      <c r="N45" s="356">
        <v>0</v>
      </c>
      <c r="O45" s="355">
        <v>0</v>
      </c>
      <c r="P45" s="356">
        <v>0</v>
      </c>
      <c r="Q45" s="354">
        <f t="shared" si="17"/>
        <v>0.7110064559999999</v>
      </c>
      <c r="R45" s="343">
        <f t="shared" si="4"/>
        <v>0</v>
      </c>
      <c r="S45" s="344">
        <v>0</v>
      </c>
      <c r="T45" s="350"/>
    </row>
    <row r="46" spans="1:20" s="328" customFormat="1" ht="27.75" customHeight="1" x14ac:dyDescent="0.15">
      <c r="A46" s="351" t="s">
        <v>876</v>
      </c>
      <c r="B46" s="352" t="s">
        <v>962</v>
      </c>
      <c r="C46" s="351" t="s">
        <v>963</v>
      </c>
      <c r="D46" s="353">
        <f t="shared" si="16"/>
        <v>0.85870721999999999</v>
      </c>
      <c r="E46" s="354">
        <v>0</v>
      </c>
      <c r="F46" s="354">
        <f t="shared" si="18"/>
        <v>0.85870721999999999</v>
      </c>
      <c r="G46" s="354">
        <f t="shared" si="19"/>
        <v>0.85870721999999999</v>
      </c>
      <c r="H46" s="354">
        <f t="shared" si="20"/>
        <v>0</v>
      </c>
      <c r="I46" s="355">
        <v>0</v>
      </c>
      <c r="J46" s="356">
        <v>0</v>
      </c>
      <c r="K46" s="355">
        <v>0.85870721999999999</v>
      </c>
      <c r="L46" s="356">
        <v>0</v>
      </c>
      <c r="M46" s="355">
        <v>0</v>
      </c>
      <c r="N46" s="356">
        <v>0</v>
      </c>
      <c r="O46" s="355">
        <v>0</v>
      </c>
      <c r="P46" s="356">
        <v>0</v>
      </c>
      <c r="Q46" s="354">
        <f t="shared" si="17"/>
        <v>0.85870721999999999</v>
      </c>
      <c r="R46" s="343">
        <f t="shared" si="4"/>
        <v>0</v>
      </c>
      <c r="S46" s="344">
        <v>0</v>
      </c>
      <c r="T46" s="350"/>
    </row>
    <row r="47" spans="1:20" s="328" customFormat="1" ht="27.75" customHeight="1" x14ac:dyDescent="0.15">
      <c r="A47" s="351" t="s">
        <v>877</v>
      </c>
      <c r="B47" s="352" t="s">
        <v>964</v>
      </c>
      <c r="C47" s="351" t="s">
        <v>965</v>
      </c>
      <c r="D47" s="353">
        <f t="shared" si="16"/>
        <v>0.85870721999999999</v>
      </c>
      <c r="E47" s="354">
        <v>0</v>
      </c>
      <c r="F47" s="354">
        <f t="shared" si="18"/>
        <v>0.85870721999999999</v>
      </c>
      <c r="G47" s="354">
        <f t="shared" si="19"/>
        <v>0.85870721999999999</v>
      </c>
      <c r="H47" s="354">
        <f t="shared" si="20"/>
        <v>0</v>
      </c>
      <c r="I47" s="355">
        <v>0</v>
      </c>
      <c r="J47" s="356">
        <v>0</v>
      </c>
      <c r="K47" s="355">
        <v>0.85870721999999999</v>
      </c>
      <c r="L47" s="356">
        <v>0</v>
      </c>
      <c r="M47" s="355">
        <v>0</v>
      </c>
      <c r="N47" s="356">
        <v>0</v>
      </c>
      <c r="O47" s="355">
        <v>0</v>
      </c>
      <c r="P47" s="356">
        <v>0</v>
      </c>
      <c r="Q47" s="354">
        <f t="shared" si="17"/>
        <v>0.85870721999999999</v>
      </c>
      <c r="R47" s="343">
        <f t="shared" si="4"/>
        <v>0</v>
      </c>
      <c r="S47" s="344">
        <v>0</v>
      </c>
      <c r="T47" s="350"/>
    </row>
    <row r="48" spans="1:20" s="328" customFormat="1" ht="27.75" customHeight="1" x14ac:dyDescent="0.15">
      <c r="A48" s="351" t="s">
        <v>878</v>
      </c>
      <c r="B48" s="352" t="s">
        <v>966</v>
      </c>
      <c r="C48" s="351" t="s">
        <v>967</v>
      </c>
      <c r="D48" s="353">
        <f t="shared" si="16"/>
        <v>0.85870721999999999</v>
      </c>
      <c r="E48" s="354">
        <v>0</v>
      </c>
      <c r="F48" s="354">
        <f t="shared" si="18"/>
        <v>0.85870721999999999</v>
      </c>
      <c r="G48" s="354">
        <f t="shared" si="19"/>
        <v>0.85870721999999999</v>
      </c>
      <c r="H48" s="354">
        <f t="shared" si="20"/>
        <v>0</v>
      </c>
      <c r="I48" s="355">
        <v>0</v>
      </c>
      <c r="J48" s="356">
        <v>0</v>
      </c>
      <c r="K48" s="355">
        <v>0.85870721999999999</v>
      </c>
      <c r="L48" s="356">
        <v>0</v>
      </c>
      <c r="M48" s="355">
        <v>0</v>
      </c>
      <c r="N48" s="356">
        <v>0</v>
      </c>
      <c r="O48" s="355">
        <v>0</v>
      </c>
      <c r="P48" s="356">
        <v>0</v>
      </c>
      <c r="Q48" s="354">
        <f t="shared" si="17"/>
        <v>0.85870721999999999</v>
      </c>
      <c r="R48" s="343">
        <f t="shared" si="4"/>
        <v>0</v>
      </c>
      <c r="S48" s="344">
        <v>0</v>
      </c>
      <c r="T48" s="350"/>
    </row>
    <row r="49" spans="1:20" s="328" customFormat="1" ht="27.75" customHeight="1" x14ac:dyDescent="0.15">
      <c r="A49" s="351" t="s">
        <v>879</v>
      </c>
      <c r="B49" s="352" t="s">
        <v>968</v>
      </c>
      <c r="C49" s="351" t="s">
        <v>969</v>
      </c>
      <c r="D49" s="353">
        <f t="shared" si="16"/>
        <v>0.85870721999999999</v>
      </c>
      <c r="E49" s="354">
        <v>0</v>
      </c>
      <c r="F49" s="354">
        <f t="shared" si="18"/>
        <v>0.85870721999999999</v>
      </c>
      <c r="G49" s="354">
        <f t="shared" si="19"/>
        <v>0.85870721999999999</v>
      </c>
      <c r="H49" s="354">
        <f t="shared" si="20"/>
        <v>0</v>
      </c>
      <c r="I49" s="355">
        <v>0</v>
      </c>
      <c r="J49" s="356">
        <v>0</v>
      </c>
      <c r="K49" s="355">
        <v>0.85870721999999999</v>
      </c>
      <c r="L49" s="356">
        <v>0</v>
      </c>
      <c r="M49" s="355">
        <v>0</v>
      </c>
      <c r="N49" s="356">
        <v>0</v>
      </c>
      <c r="O49" s="355">
        <v>0</v>
      </c>
      <c r="P49" s="356">
        <v>0</v>
      </c>
      <c r="Q49" s="354">
        <f t="shared" si="17"/>
        <v>0.85870721999999999</v>
      </c>
      <c r="R49" s="343">
        <f t="shared" si="4"/>
        <v>0</v>
      </c>
      <c r="S49" s="344">
        <v>0</v>
      </c>
      <c r="T49" s="350"/>
    </row>
    <row r="50" spans="1:20" s="328" customFormat="1" ht="27.75" customHeight="1" x14ac:dyDescent="0.15">
      <c r="A50" s="351" t="s">
        <v>880</v>
      </c>
      <c r="B50" s="352" t="s">
        <v>970</v>
      </c>
      <c r="C50" s="351" t="s">
        <v>971</v>
      </c>
      <c r="D50" s="353">
        <f t="shared" si="16"/>
        <v>0.7110064559999999</v>
      </c>
      <c r="E50" s="354">
        <v>0</v>
      </c>
      <c r="F50" s="354">
        <f t="shared" si="18"/>
        <v>0.7110064559999999</v>
      </c>
      <c r="G50" s="354">
        <f t="shared" si="19"/>
        <v>0.7110064559999999</v>
      </c>
      <c r="H50" s="354">
        <f t="shared" si="20"/>
        <v>0</v>
      </c>
      <c r="I50" s="355">
        <v>0</v>
      </c>
      <c r="J50" s="356">
        <v>0</v>
      </c>
      <c r="K50" s="355">
        <v>0.7110064559999999</v>
      </c>
      <c r="L50" s="356">
        <v>0</v>
      </c>
      <c r="M50" s="355">
        <v>0</v>
      </c>
      <c r="N50" s="356">
        <v>0</v>
      </c>
      <c r="O50" s="355">
        <v>0</v>
      </c>
      <c r="P50" s="356">
        <v>0</v>
      </c>
      <c r="Q50" s="354">
        <f t="shared" si="17"/>
        <v>0.7110064559999999</v>
      </c>
      <c r="R50" s="343">
        <f t="shared" si="4"/>
        <v>0</v>
      </c>
      <c r="S50" s="344">
        <v>0</v>
      </c>
      <c r="T50" s="350"/>
    </row>
    <row r="51" spans="1:20" s="328" customFormat="1" ht="27.75" customHeight="1" x14ac:dyDescent="0.15">
      <c r="A51" s="351" t="s">
        <v>881</v>
      </c>
      <c r="B51" s="352" t="s">
        <v>972</v>
      </c>
      <c r="C51" s="351" t="s">
        <v>973</v>
      </c>
      <c r="D51" s="353">
        <f t="shared" si="16"/>
        <v>0.7110064559999999</v>
      </c>
      <c r="E51" s="354">
        <v>0</v>
      </c>
      <c r="F51" s="354">
        <f t="shared" si="18"/>
        <v>0.7110064559999999</v>
      </c>
      <c r="G51" s="354">
        <f t="shared" si="19"/>
        <v>0.7110064559999999</v>
      </c>
      <c r="H51" s="354">
        <f t="shared" si="20"/>
        <v>0</v>
      </c>
      <c r="I51" s="355">
        <v>0</v>
      </c>
      <c r="J51" s="356">
        <v>0</v>
      </c>
      <c r="K51" s="355">
        <v>0.7110064559999999</v>
      </c>
      <c r="L51" s="356">
        <v>0</v>
      </c>
      <c r="M51" s="355">
        <v>0</v>
      </c>
      <c r="N51" s="356">
        <v>0</v>
      </c>
      <c r="O51" s="355">
        <v>0</v>
      </c>
      <c r="P51" s="356">
        <v>0</v>
      </c>
      <c r="Q51" s="354">
        <f t="shared" si="17"/>
        <v>0.7110064559999999</v>
      </c>
      <c r="R51" s="343">
        <f t="shared" si="4"/>
        <v>0</v>
      </c>
      <c r="S51" s="344">
        <v>0</v>
      </c>
      <c r="T51" s="350"/>
    </row>
    <row r="52" spans="1:20" s="328" customFormat="1" ht="27.75" customHeight="1" x14ac:dyDescent="0.15">
      <c r="A52" s="351" t="s">
        <v>882</v>
      </c>
      <c r="B52" s="352" t="s">
        <v>974</v>
      </c>
      <c r="C52" s="351" t="s">
        <v>975</v>
      </c>
      <c r="D52" s="353">
        <f t="shared" si="16"/>
        <v>0.51309501599999996</v>
      </c>
      <c r="E52" s="354">
        <v>0</v>
      </c>
      <c r="F52" s="354">
        <f t="shared" si="18"/>
        <v>0.51309501599999996</v>
      </c>
      <c r="G52" s="354">
        <f t="shared" si="19"/>
        <v>0.51309501599999996</v>
      </c>
      <c r="H52" s="354">
        <f t="shared" si="20"/>
        <v>0</v>
      </c>
      <c r="I52" s="355">
        <v>0</v>
      </c>
      <c r="J52" s="356">
        <v>0</v>
      </c>
      <c r="K52" s="355">
        <v>0.51309501599999996</v>
      </c>
      <c r="L52" s="356">
        <v>0</v>
      </c>
      <c r="M52" s="355">
        <v>0</v>
      </c>
      <c r="N52" s="356">
        <v>0</v>
      </c>
      <c r="O52" s="355">
        <v>0</v>
      </c>
      <c r="P52" s="356">
        <v>0</v>
      </c>
      <c r="Q52" s="354">
        <f t="shared" si="17"/>
        <v>0.51309501599999996</v>
      </c>
      <c r="R52" s="343">
        <f t="shared" si="4"/>
        <v>0</v>
      </c>
      <c r="S52" s="344">
        <v>0</v>
      </c>
      <c r="T52" s="350"/>
    </row>
    <row r="53" spans="1:20" s="328" customFormat="1" ht="27.75" customHeight="1" x14ac:dyDescent="0.15">
      <c r="A53" s="351" t="s">
        <v>883</v>
      </c>
      <c r="B53" s="352" t="s">
        <v>976</v>
      </c>
      <c r="C53" s="351" t="s">
        <v>977</v>
      </c>
      <c r="D53" s="353">
        <f t="shared" si="16"/>
        <v>0.512829588</v>
      </c>
      <c r="E53" s="354">
        <v>0</v>
      </c>
      <c r="F53" s="354">
        <f t="shared" si="18"/>
        <v>0.512829588</v>
      </c>
      <c r="G53" s="354">
        <f t="shared" si="19"/>
        <v>0.512829588</v>
      </c>
      <c r="H53" s="354">
        <f t="shared" si="20"/>
        <v>0</v>
      </c>
      <c r="I53" s="355">
        <v>0</v>
      </c>
      <c r="J53" s="356">
        <v>0</v>
      </c>
      <c r="K53" s="355">
        <v>0.512829588</v>
      </c>
      <c r="L53" s="356">
        <v>0</v>
      </c>
      <c r="M53" s="355">
        <v>0</v>
      </c>
      <c r="N53" s="356">
        <v>0</v>
      </c>
      <c r="O53" s="355">
        <v>0</v>
      </c>
      <c r="P53" s="356">
        <v>0</v>
      </c>
      <c r="Q53" s="354">
        <f t="shared" si="17"/>
        <v>0.512829588</v>
      </c>
      <c r="R53" s="343">
        <f t="shared" si="4"/>
        <v>0</v>
      </c>
      <c r="S53" s="344">
        <v>0</v>
      </c>
      <c r="T53" s="350"/>
    </row>
    <row r="54" spans="1:20" s="328" customFormat="1" ht="27.75" customHeight="1" x14ac:dyDescent="0.15">
      <c r="A54" s="351" t="s">
        <v>884</v>
      </c>
      <c r="B54" s="352" t="s">
        <v>978</v>
      </c>
      <c r="C54" s="351" t="s">
        <v>979</v>
      </c>
      <c r="D54" s="353">
        <f t="shared" si="16"/>
        <v>0.51269503199999999</v>
      </c>
      <c r="E54" s="354">
        <v>0</v>
      </c>
      <c r="F54" s="354">
        <f t="shared" si="18"/>
        <v>0.51269503199999999</v>
      </c>
      <c r="G54" s="354">
        <f t="shared" si="19"/>
        <v>0.51269503199999999</v>
      </c>
      <c r="H54" s="354">
        <f t="shared" si="20"/>
        <v>0</v>
      </c>
      <c r="I54" s="355">
        <v>0</v>
      </c>
      <c r="J54" s="356">
        <v>0</v>
      </c>
      <c r="K54" s="355">
        <v>0.51269503199999999</v>
      </c>
      <c r="L54" s="356">
        <v>0</v>
      </c>
      <c r="M54" s="355">
        <v>0</v>
      </c>
      <c r="N54" s="356">
        <v>0</v>
      </c>
      <c r="O54" s="355">
        <v>0</v>
      </c>
      <c r="P54" s="356">
        <v>0</v>
      </c>
      <c r="Q54" s="354">
        <f t="shared" si="17"/>
        <v>0.51269503199999999</v>
      </c>
      <c r="R54" s="343">
        <f t="shared" si="4"/>
        <v>0</v>
      </c>
      <c r="S54" s="344">
        <v>0</v>
      </c>
      <c r="T54" s="350"/>
    </row>
    <row r="55" spans="1:20" s="328" customFormat="1" ht="27.75" customHeight="1" x14ac:dyDescent="0.15">
      <c r="A55" s="351" t="s">
        <v>885</v>
      </c>
      <c r="B55" s="352" t="s">
        <v>980</v>
      </c>
      <c r="C55" s="351" t="s">
        <v>981</v>
      </c>
      <c r="D55" s="353">
        <f t="shared" ref="D55:D66" si="21">G55</f>
        <v>0.85870721999999999</v>
      </c>
      <c r="E55" s="354">
        <v>0</v>
      </c>
      <c r="F55" s="354">
        <f t="shared" ref="F55:F66" si="22">D55-E55</f>
        <v>0.85870721999999999</v>
      </c>
      <c r="G55" s="354">
        <f t="shared" ref="G55:G66" si="23">I55+K55+M55+O55</f>
        <v>0.85870721999999999</v>
      </c>
      <c r="H55" s="354">
        <f t="shared" ref="H55:H66" si="24">J55+L55+N55+P55</f>
        <v>0</v>
      </c>
      <c r="I55" s="355">
        <v>0</v>
      </c>
      <c r="J55" s="356">
        <v>0</v>
      </c>
      <c r="K55" s="355">
        <v>0.85870721999999999</v>
      </c>
      <c r="L55" s="356">
        <v>0</v>
      </c>
      <c r="M55" s="355">
        <v>0</v>
      </c>
      <c r="N55" s="356">
        <v>0</v>
      </c>
      <c r="O55" s="355">
        <v>0</v>
      </c>
      <c r="P55" s="356">
        <v>0</v>
      </c>
      <c r="Q55" s="354">
        <f t="shared" ref="Q55:Q66" si="25">F55-H55</f>
        <v>0.85870721999999999</v>
      </c>
      <c r="R55" s="343">
        <f t="shared" ref="R55:R66" si="26">J55-I55</f>
        <v>0</v>
      </c>
      <c r="S55" s="344">
        <v>0</v>
      </c>
      <c r="T55" s="350"/>
    </row>
    <row r="56" spans="1:20" s="328" customFormat="1" ht="27.75" customHeight="1" x14ac:dyDescent="0.15">
      <c r="A56" s="351" t="s">
        <v>886</v>
      </c>
      <c r="B56" s="352" t="s">
        <v>982</v>
      </c>
      <c r="C56" s="351" t="s">
        <v>983</v>
      </c>
      <c r="D56" s="353">
        <f t="shared" si="21"/>
        <v>0.85870721999999999</v>
      </c>
      <c r="E56" s="354">
        <v>0</v>
      </c>
      <c r="F56" s="354">
        <f t="shared" si="22"/>
        <v>0.85870721999999999</v>
      </c>
      <c r="G56" s="354">
        <f t="shared" si="23"/>
        <v>0.85870721999999999</v>
      </c>
      <c r="H56" s="354">
        <f t="shared" si="24"/>
        <v>0</v>
      </c>
      <c r="I56" s="355">
        <v>0</v>
      </c>
      <c r="J56" s="356">
        <v>0</v>
      </c>
      <c r="K56" s="355">
        <v>0.85870721999999999</v>
      </c>
      <c r="L56" s="356">
        <v>0</v>
      </c>
      <c r="M56" s="355">
        <v>0</v>
      </c>
      <c r="N56" s="356">
        <v>0</v>
      </c>
      <c r="O56" s="355">
        <v>0</v>
      </c>
      <c r="P56" s="356">
        <v>0</v>
      </c>
      <c r="Q56" s="354">
        <f t="shared" si="25"/>
        <v>0.85870721999999999</v>
      </c>
      <c r="R56" s="343">
        <f t="shared" si="26"/>
        <v>0</v>
      </c>
      <c r="S56" s="344">
        <v>0</v>
      </c>
      <c r="T56" s="350"/>
    </row>
    <row r="57" spans="1:20" s="328" customFormat="1" ht="27.75" customHeight="1" x14ac:dyDescent="0.15">
      <c r="A57" s="351" t="s">
        <v>887</v>
      </c>
      <c r="B57" s="352" t="s">
        <v>984</v>
      </c>
      <c r="C57" s="351" t="s">
        <v>985</v>
      </c>
      <c r="D57" s="353">
        <f t="shared" si="21"/>
        <v>0.51309501599999996</v>
      </c>
      <c r="E57" s="354">
        <v>0</v>
      </c>
      <c r="F57" s="354">
        <f t="shared" si="22"/>
        <v>0.51309501599999996</v>
      </c>
      <c r="G57" s="354">
        <f t="shared" si="23"/>
        <v>0.51309501599999996</v>
      </c>
      <c r="H57" s="354">
        <f t="shared" si="24"/>
        <v>0</v>
      </c>
      <c r="I57" s="355">
        <v>0</v>
      </c>
      <c r="J57" s="356">
        <v>0</v>
      </c>
      <c r="K57" s="355">
        <v>0.51309501599999996</v>
      </c>
      <c r="L57" s="356">
        <v>0</v>
      </c>
      <c r="M57" s="355">
        <v>0</v>
      </c>
      <c r="N57" s="356">
        <v>0</v>
      </c>
      <c r="O57" s="355">
        <v>0</v>
      </c>
      <c r="P57" s="356">
        <v>0</v>
      </c>
      <c r="Q57" s="354">
        <f t="shared" si="25"/>
        <v>0.51309501599999996</v>
      </c>
      <c r="R57" s="343">
        <f t="shared" si="26"/>
        <v>0</v>
      </c>
      <c r="S57" s="344">
        <v>0</v>
      </c>
      <c r="T57" s="350"/>
    </row>
    <row r="58" spans="1:20" s="328" customFormat="1" ht="27.75" customHeight="1" x14ac:dyDescent="0.15">
      <c r="A58" s="351" t="s">
        <v>888</v>
      </c>
      <c r="B58" s="352" t="s">
        <v>986</v>
      </c>
      <c r="C58" s="351" t="s">
        <v>987</v>
      </c>
      <c r="D58" s="353">
        <f t="shared" si="21"/>
        <v>0.51309501599999996</v>
      </c>
      <c r="E58" s="354">
        <v>0</v>
      </c>
      <c r="F58" s="354">
        <f t="shared" si="22"/>
        <v>0.51309501599999996</v>
      </c>
      <c r="G58" s="354">
        <f t="shared" si="23"/>
        <v>0.51309501599999996</v>
      </c>
      <c r="H58" s="354">
        <f t="shared" si="24"/>
        <v>0</v>
      </c>
      <c r="I58" s="355">
        <v>0</v>
      </c>
      <c r="J58" s="356">
        <v>0</v>
      </c>
      <c r="K58" s="355">
        <v>0.51309501599999996</v>
      </c>
      <c r="L58" s="356">
        <v>0</v>
      </c>
      <c r="M58" s="355">
        <v>0</v>
      </c>
      <c r="N58" s="356">
        <v>0</v>
      </c>
      <c r="O58" s="355">
        <v>0</v>
      </c>
      <c r="P58" s="356">
        <v>0</v>
      </c>
      <c r="Q58" s="354">
        <f t="shared" si="25"/>
        <v>0.51309501599999996</v>
      </c>
      <c r="R58" s="343">
        <f t="shared" si="26"/>
        <v>0</v>
      </c>
      <c r="S58" s="344">
        <v>0</v>
      </c>
      <c r="T58" s="350"/>
    </row>
    <row r="59" spans="1:20" s="328" customFormat="1" ht="27.75" customHeight="1" x14ac:dyDescent="0.15">
      <c r="A59" s="351" t="s">
        <v>889</v>
      </c>
      <c r="B59" s="352" t="s">
        <v>988</v>
      </c>
      <c r="C59" s="351" t="s">
        <v>989</v>
      </c>
      <c r="D59" s="353">
        <f t="shared" si="21"/>
        <v>0.71159681999999991</v>
      </c>
      <c r="E59" s="354">
        <v>0</v>
      </c>
      <c r="F59" s="354">
        <f t="shared" si="22"/>
        <v>0.71159681999999991</v>
      </c>
      <c r="G59" s="354">
        <f t="shared" si="23"/>
        <v>0.71159681999999991</v>
      </c>
      <c r="H59" s="354">
        <f t="shared" si="24"/>
        <v>0</v>
      </c>
      <c r="I59" s="355">
        <v>0</v>
      </c>
      <c r="J59" s="356">
        <v>0</v>
      </c>
      <c r="K59" s="355">
        <v>0.71159681999999991</v>
      </c>
      <c r="L59" s="356">
        <v>0</v>
      </c>
      <c r="M59" s="355">
        <v>0</v>
      </c>
      <c r="N59" s="356">
        <v>0</v>
      </c>
      <c r="O59" s="355">
        <v>0</v>
      </c>
      <c r="P59" s="356">
        <v>0</v>
      </c>
      <c r="Q59" s="354">
        <f t="shared" si="25"/>
        <v>0.71159681999999991</v>
      </c>
      <c r="R59" s="343">
        <f t="shared" si="26"/>
        <v>0</v>
      </c>
      <c r="S59" s="344">
        <v>0</v>
      </c>
      <c r="T59" s="350"/>
    </row>
    <row r="60" spans="1:20" s="328" customFormat="1" ht="27.75" customHeight="1" x14ac:dyDescent="0.15">
      <c r="A60" s="351" t="s">
        <v>890</v>
      </c>
      <c r="B60" s="352" t="s">
        <v>990</v>
      </c>
      <c r="C60" s="351" t="s">
        <v>991</v>
      </c>
      <c r="D60" s="353">
        <f t="shared" si="21"/>
        <v>0.7110064559999999</v>
      </c>
      <c r="E60" s="354">
        <v>0</v>
      </c>
      <c r="F60" s="354">
        <f t="shared" si="22"/>
        <v>0.7110064559999999</v>
      </c>
      <c r="G60" s="354">
        <f t="shared" si="23"/>
        <v>0.7110064559999999</v>
      </c>
      <c r="H60" s="354">
        <f t="shared" si="24"/>
        <v>0</v>
      </c>
      <c r="I60" s="355">
        <v>0</v>
      </c>
      <c r="J60" s="356">
        <v>0</v>
      </c>
      <c r="K60" s="355">
        <v>0.7110064559999999</v>
      </c>
      <c r="L60" s="356">
        <v>0</v>
      </c>
      <c r="M60" s="355">
        <v>0</v>
      </c>
      <c r="N60" s="356">
        <v>0</v>
      </c>
      <c r="O60" s="355">
        <v>0</v>
      </c>
      <c r="P60" s="356">
        <v>0</v>
      </c>
      <c r="Q60" s="354">
        <f t="shared" si="25"/>
        <v>0.7110064559999999</v>
      </c>
      <c r="R60" s="343">
        <f t="shared" si="26"/>
        <v>0</v>
      </c>
      <c r="S60" s="344">
        <v>0</v>
      </c>
      <c r="T60" s="350"/>
    </row>
    <row r="61" spans="1:20" s="328" customFormat="1" ht="27.75" customHeight="1" x14ac:dyDescent="0.15">
      <c r="A61" s="351" t="s">
        <v>930</v>
      </c>
      <c r="B61" s="352" t="s">
        <v>992</v>
      </c>
      <c r="C61" s="351" t="s">
        <v>993</v>
      </c>
      <c r="D61" s="353">
        <f t="shared" si="21"/>
        <v>0.7110064559999999</v>
      </c>
      <c r="E61" s="354">
        <v>0</v>
      </c>
      <c r="F61" s="354">
        <f t="shared" si="22"/>
        <v>0.7110064559999999</v>
      </c>
      <c r="G61" s="354">
        <f t="shared" si="23"/>
        <v>0.7110064559999999</v>
      </c>
      <c r="H61" s="354">
        <f t="shared" si="24"/>
        <v>0</v>
      </c>
      <c r="I61" s="355">
        <v>0</v>
      </c>
      <c r="J61" s="356">
        <v>0</v>
      </c>
      <c r="K61" s="355">
        <v>0.7110064559999999</v>
      </c>
      <c r="L61" s="356">
        <v>0</v>
      </c>
      <c r="M61" s="355">
        <v>0</v>
      </c>
      <c r="N61" s="356">
        <v>0</v>
      </c>
      <c r="O61" s="355">
        <v>0</v>
      </c>
      <c r="P61" s="356">
        <v>0</v>
      </c>
      <c r="Q61" s="354">
        <f t="shared" si="25"/>
        <v>0.7110064559999999</v>
      </c>
      <c r="R61" s="343">
        <f t="shared" si="26"/>
        <v>0</v>
      </c>
      <c r="S61" s="344">
        <v>0</v>
      </c>
      <c r="T61" s="350"/>
    </row>
    <row r="62" spans="1:20" s="328" customFormat="1" ht="27.75" customHeight="1" x14ac:dyDescent="0.15">
      <c r="A62" s="351" t="s">
        <v>931</v>
      </c>
      <c r="B62" s="352" t="s">
        <v>994</v>
      </c>
      <c r="C62" s="351" t="s">
        <v>995</v>
      </c>
      <c r="D62" s="353">
        <f t="shared" si="21"/>
        <v>0.7110064559999999</v>
      </c>
      <c r="E62" s="354">
        <v>0</v>
      </c>
      <c r="F62" s="354">
        <f t="shared" si="22"/>
        <v>0.7110064559999999</v>
      </c>
      <c r="G62" s="354">
        <f t="shared" si="23"/>
        <v>0.7110064559999999</v>
      </c>
      <c r="H62" s="354">
        <f t="shared" si="24"/>
        <v>0</v>
      </c>
      <c r="I62" s="355">
        <v>0</v>
      </c>
      <c r="J62" s="356">
        <v>0</v>
      </c>
      <c r="K62" s="355">
        <v>0.7110064559999999</v>
      </c>
      <c r="L62" s="356">
        <v>0</v>
      </c>
      <c r="M62" s="355">
        <v>0</v>
      </c>
      <c r="N62" s="356">
        <v>0</v>
      </c>
      <c r="O62" s="355">
        <v>0</v>
      </c>
      <c r="P62" s="356">
        <v>0</v>
      </c>
      <c r="Q62" s="354">
        <f t="shared" si="25"/>
        <v>0.7110064559999999</v>
      </c>
      <c r="R62" s="343">
        <f t="shared" si="26"/>
        <v>0</v>
      </c>
      <c r="S62" s="344">
        <v>0</v>
      </c>
      <c r="T62" s="350"/>
    </row>
    <row r="63" spans="1:20" s="328" customFormat="1" ht="27.75" customHeight="1" x14ac:dyDescent="0.15">
      <c r="A63" s="351" t="s">
        <v>932</v>
      </c>
      <c r="B63" s="352" t="s">
        <v>996</v>
      </c>
      <c r="C63" s="351" t="s">
        <v>997</v>
      </c>
      <c r="D63" s="353">
        <f t="shared" si="21"/>
        <v>0.7110064559999999</v>
      </c>
      <c r="E63" s="354">
        <v>0</v>
      </c>
      <c r="F63" s="354">
        <f t="shared" si="22"/>
        <v>0.7110064559999999</v>
      </c>
      <c r="G63" s="354">
        <f t="shared" si="23"/>
        <v>0.7110064559999999</v>
      </c>
      <c r="H63" s="354">
        <f t="shared" si="24"/>
        <v>0</v>
      </c>
      <c r="I63" s="355">
        <v>0</v>
      </c>
      <c r="J63" s="356">
        <v>0</v>
      </c>
      <c r="K63" s="355">
        <v>0.7110064559999999</v>
      </c>
      <c r="L63" s="356">
        <v>0</v>
      </c>
      <c r="M63" s="355">
        <v>0</v>
      </c>
      <c r="N63" s="356">
        <v>0</v>
      </c>
      <c r="O63" s="355">
        <v>0</v>
      </c>
      <c r="P63" s="356">
        <v>0</v>
      </c>
      <c r="Q63" s="354">
        <f t="shared" si="25"/>
        <v>0.7110064559999999</v>
      </c>
      <c r="R63" s="343">
        <f t="shared" si="26"/>
        <v>0</v>
      </c>
      <c r="S63" s="344">
        <v>0</v>
      </c>
      <c r="T63" s="350"/>
    </row>
    <row r="64" spans="1:20" s="328" customFormat="1" ht="27.75" customHeight="1" x14ac:dyDescent="0.15">
      <c r="A64" s="351" t="s">
        <v>933</v>
      </c>
      <c r="B64" s="352" t="s">
        <v>998</v>
      </c>
      <c r="C64" s="351" t="s">
        <v>999</v>
      </c>
      <c r="D64" s="353">
        <f t="shared" si="21"/>
        <v>0.7110064559999999</v>
      </c>
      <c r="E64" s="354">
        <v>0</v>
      </c>
      <c r="F64" s="354">
        <f t="shared" si="22"/>
        <v>0.7110064559999999</v>
      </c>
      <c r="G64" s="354">
        <f t="shared" si="23"/>
        <v>0.7110064559999999</v>
      </c>
      <c r="H64" s="354">
        <f t="shared" si="24"/>
        <v>0</v>
      </c>
      <c r="I64" s="355">
        <v>0</v>
      </c>
      <c r="J64" s="356">
        <v>0</v>
      </c>
      <c r="K64" s="355">
        <v>0.7110064559999999</v>
      </c>
      <c r="L64" s="356">
        <v>0</v>
      </c>
      <c r="M64" s="355">
        <v>0</v>
      </c>
      <c r="N64" s="356">
        <v>0</v>
      </c>
      <c r="O64" s="355">
        <v>0</v>
      </c>
      <c r="P64" s="356">
        <v>0</v>
      </c>
      <c r="Q64" s="354">
        <f t="shared" si="25"/>
        <v>0.7110064559999999</v>
      </c>
      <c r="R64" s="343">
        <f t="shared" si="26"/>
        <v>0</v>
      </c>
      <c r="S64" s="344">
        <v>0</v>
      </c>
      <c r="T64" s="350"/>
    </row>
    <row r="65" spans="1:20" s="328" customFormat="1" ht="27.75" customHeight="1" x14ac:dyDescent="0.15">
      <c r="A65" s="351" t="s">
        <v>934</v>
      </c>
      <c r="B65" s="352" t="s">
        <v>1000</v>
      </c>
      <c r="C65" s="351" t="s">
        <v>1001</v>
      </c>
      <c r="D65" s="353">
        <f t="shared" si="21"/>
        <v>0.47231139599999999</v>
      </c>
      <c r="E65" s="354">
        <v>0</v>
      </c>
      <c r="F65" s="354">
        <f t="shared" si="22"/>
        <v>0.47231139599999999</v>
      </c>
      <c r="G65" s="354">
        <f t="shared" si="23"/>
        <v>0.47231139599999999</v>
      </c>
      <c r="H65" s="354">
        <f t="shared" si="24"/>
        <v>0</v>
      </c>
      <c r="I65" s="355">
        <v>0</v>
      </c>
      <c r="J65" s="356">
        <v>0</v>
      </c>
      <c r="K65" s="355">
        <v>0.47231139599999999</v>
      </c>
      <c r="L65" s="356">
        <v>0</v>
      </c>
      <c r="M65" s="355">
        <v>0</v>
      </c>
      <c r="N65" s="356">
        <v>0</v>
      </c>
      <c r="O65" s="355">
        <v>0</v>
      </c>
      <c r="P65" s="356">
        <v>0</v>
      </c>
      <c r="Q65" s="354">
        <f t="shared" si="25"/>
        <v>0.47231139599999999</v>
      </c>
      <c r="R65" s="343">
        <f t="shared" si="26"/>
        <v>0</v>
      </c>
      <c r="S65" s="344">
        <v>0</v>
      </c>
      <c r="T65" s="350"/>
    </row>
    <row r="66" spans="1:20" s="328" customFormat="1" ht="27.75" customHeight="1" x14ac:dyDescent="0.15">
      <c r="A66" s="351" t="s">
        <v>935</v>
      </c>
      <c r="B66" s="352" t="s">
        <v>1002</v>
      </c>
      <c r="C66" s="351" t="s">
        <v>1003</v>
      </c>
      <c r="D66" s="353">
        <f t="shared" si="21"/>
        <v>0.74651282399999996</v>
      </c>
      <c r="E66" s="354">
        <v>0</v>
      </c>
      <c r="F66" s="354">
        <f t="shared" si="22"/>
        <v>0.74651282399999996</v>
      </c>
      <c r="G66" s="354">
        <f t="shared" si="23"/>
        <v>0.74651282399999996</v>
      </c>
      <c r="H66" s="354">
        <f t="shared" si="24"/>
        <v>0</v>
      </c>
      <c r="I66" s="355">
        <v>0</v>
      </c>
      <c r="J66" s="356">
        <v>0</v>
      </c>
      <c r="K66" s="355">
        <v>0.74651282399999996</v>
      </c>
      <c r="L66" s="356">
        <v>0</v>
      </c>
      <c r="M66" s="355">
        <v>0</v>
      </c>
      <c r="N66" s="356">
        <v>0</v>
      </c>
      <c r="O66" s="355">
        <v>0</v>
      </c>
      <c r="P66" s="356">
        <v>0</v>
      </c>
      <c r="Q66" s="354">
        <f t="shared" si="25"/>
        <v>0.74651282399999996</v>
      </c>
      <c r="R66" s="343">
        <f t="shared" si="26"/>
        <v>0</v>
      </c>
      <c r="S66" s="344">
        <v>0</v>
      </c>
      <c r="T66" s="350"/>
    </row>
    <row r="67" spans="1:20" s="328" customFormat="1" ht="27.75" customHeight="1" x14ac:dyDescent="0.15">
      <c r="A67" s="340" t="s">
        <v>109</v>
      </c>
      <c r="B67" s="357" t="s">
        <v>854</v>
      </c>
      <c r="C67" s="340" t="s">
        <v>837</v>
      </c>
      <c r="D67" s="358">
        <f>D68+D69</f>
        <v>3.645879468</v>
      </c>
      <c r="E67" s="358">
        <f t="shared" ref="E67:Q67" si="27">E68+E69</f>
        <v>0</v>
      </c>
      <c r="F67" s="358">
        <f t="shared" si="27"/>
        <v>3.645879468</v>
      </c>
      <c r="G67" s="358">
        <f t="shared" si="27"/>
        <v>3.645879468</v>
      </c>
      <c r="H67" s="358">
        <f t="shared" si="27"/>
        <v>0</v>
      </c>
      <c r="I67" s="358">
        <f t="shared" si="27"/>
        <v>0</v>
      </c>
      <c r="J67" s="358">
        <f t="shared" si="27"/>
        <v>0</v>
      </c>
      <c r="K67" s="358">
        <f t="shared" si="27"/>
        <v>3.645879468</v>
      </c>
      <c r="L67" s="358">
        <f t="shared" si="27"/>
        <v>0</v>
      </c>
      <c r="M67" s="358">
        <f t="shared" si="27"/>
        <v>0</v>
      </c>
      <c r="N67" s="358">
        <f t="shared" si="27"/>
        <v>0</v>
      </c>
      <c r="O67" s="358">
        <f t="shared" si="27"/>
        <v>0</v>
      </c>
      <c r="P67" s="358">
        <f t="shared" si="27"/>
        <v>0</v>
      </c>
      <c r="Q67" s="358">
        <f t="shared" si="27"/>
        <v>3.645879468</v>
      </c>
      <c r="R67" s="343">
        <f t="shared" si="4"/>
        <v>0</v>
      </c>
      <c r="S67" s="344">
        <v>0</v>
      </c>
      <c r="T67" s="350"/>
    </row>
    <row r="68" spans="1:20" ht="27.75" customHeight="1" x14ac:dyDescent="0.2">
      <c r="A68" s="351" t="s">
        <v>891</v>
      </c>
      <c r="B68" s="359" t="s">
        <v>1005</v>
      </c>
      <c r="C68" s="351" t="s">
        <v>1006</v>
      </c>
      <c r="D68" s="353">
        <f>G68</f>
        <v>1.7925907320000001</v>
      </c>
      <c r="E68" s="353">
        <v>0</v>
      </c>
      <c r="F68" s="354">
        <f t="shared" si="18"/>
        <v>1.7925907320000001</v>
      </c>
      <c r="G68" s="354">
        <f t="shared" si="19"/>
        <v>1.7925907320000001</v>
      </c>
      <c r="H68" s="354">
        <f t="shared" si="20"/>
        <v>0</v>
      </c>
      <c r="I68" s="355">
        <v>0</v>
      </c>
      <c r="J68" s="356">
        <v>0</v>
      </c>
      <c r="K68" s="355">
        <v>1.7925907320000001</v>
      </c>
      <c r="L68" s="356">
        <v>0</v>
      </c>
      <c r="M68" s="353">
        <v>0</v>
      </c>
      <c r="N68" s="356">
        <v>0</v>
      </c>
      <c r="O68" s="355">
        <v>0</v>
      </c>
      <c r="P68" s="356">
        <v>0</v>
      </c>
      <c r="Q68" s="354">
        <f>F68-H68</f>
        <v>1.7925907320000001</v>
      </c>
      <c r="R68" s="343">
        <f t="shared" si="4"/>
        <v>0</v>
      </c>
      <c r="S68" s="344">
        <v>0</v>
      </c>
      <c r="T68" s="360"/>
    </row>
    <row r="69" spans="1:20" ht="27.75" customHeight="1" x14ac:dyDescent="0.2">
      <c r="A69" s="351" t="s">
        <v>1004</v>
      </c>
      <c r="B69" s="359" t="s">
        <v>1007</v>
      </c>
      <c r="C69" s="351" t="s">
        <v>1008</v>
      </c>
      <c r="D69" s="353">
        <f>G69</f>
        <v>1.8532887359999999</v>
      </c>
      <c r="E69" s="353">
        <v>0</v>
      </c>
      <c r="F69" s="354">
        <f t="shared" ref="F69" si="28">D69-E69</f>
        <v>1.8532887359999999</v>
      </c>
      <c r="G69" s="354">
        <f t="shared" ref="G69" si="29">I69+K69+M69+O69</f>
        <v>1.8532887359999999</v>
      </c>
      <c r="H69" s="354">
        <f t="shared" ref="H69" si="30">J69+L69+N69+P69</f>
        <v>0</v>
      </c>
      <c r="I69" s="355">
        <v>0</v>
      </c>
      <c r="J69" s="356">
        <v>0</v>
      </c>
      <c r="K69" s="355">
        <v>1.8532887359999999</v>
      </c>
      <c r="L69" s="356">
        <v>0</v>
      </c>
      <c r="M69" s="353">
        <v>0</v>
      </c>
      <c r="N69" s="356">
        <v>0</v>
      </c>
      <c r="O69" s="355">
        <v>0</v>
      </c>
      <c r="P69" s="356">
        <v>0</v>
      </c>
      <c r="Q69" s="354">
        <f>F69-H69</f>
        <v>1.8532887359999999</v>
      </c>
      <c r="R69" s="343">
        <f t="shared" ref="R69" si="31">J69-I69</f>
        <v>0</v>
      </c>
      <c r="S69" s="344">
        <v>0</v>
      </c>
      <c r="T69" s="360"/>
    </row>
    <row r="70" spans="1:20" s="328" customFormat="1" ht="23.25" customHeight="1" x14ac:dyDescent="0.15">
      <c r="A70" s="340" t="s">
        <v>117</v>
      </c>
      <c r="B70" s="341" t="s">
        <v>855</v>
      </c>
      <c r="C70" s="340" t="s">
        <v>837</v>
      </c>
      <c r="D70" s="343">
        <f t="shared" ref="D70" si="32">D71</f>
        <v>62.556439103999999</v>
      </c>
      <c r="E70" s="343">
        <f t="shared" ref="E70" si="33">E71</f>
        <v>0</v>
      </c>
      <c r="F70" s="343">
        <f t="shared" ref="F70:Q70" si="34">F71</f>
        <v>62.556439103999999</v>
      </c>
      <c r="G70" s="343">
        <f t="shared" si="34"/>
        <v>62.556439103999999</v>
      </c>
      <c r="H70" s="343">
        <f t="shared" si="34"/>
        <v>0.9359235239999999</v>
      </c>
      <c r="I70" s="343">
        <f t="shared" si="34"/>
        <v>0</v>
      </c>
      <c r="J70" s="343">
        <f t="shared" si="34"/>
        <v>0.9359235239999999</v>
      </c>
      <c r="K70" s="343">
        <f t="shared" si="34"/>
        <v>20.038330056</v>
      </c>
      <c r="L70" s="343">
        <f t="shared" si="34"/>
        <v>0</v>
      </c>
      <c r="M70" s="343">
        <f t="shared" si="34"/>
        <v>28.476186311999999</v>
      </c>
      <c r="N70" s="343">
        <f t="shared" si="34"/>
        <v>0</v>
      </c>
      <c r="O70" s="343">
        <f t="shared" si="34"/>
        <v>14.041922736</v>
      </c>
      <c r="P70" s="343">
        <f t="shared" si="34"/>
        <v>0</v>
      </c>
      <c r="Q70" s="343">
        <f t="shared" si="34"/>
        <v>61.620515580000003</v>
      </c>
      <c r="R70" s="343">
        <f t="shared" si="4"/>
        <v>0.9359235239999999</v>
      </c>
      <c r="S70" s="344">
        <v>0</v>
      </c>
      <c r="T70" s="345" t="s">
        <v>1119</v>
      </c>
    </row>
    <row r="71" spans="1:20" s="328" customFormat="1" ht="24.75" customHeight="1" x14ac:dyDescent="0.15">
      <c r="A71" s="340" t="s">
        <v>856</v>
      </c>
      <c r="B71" s="341" t="s">
        <v>857</v>
      </c>
      <c r="C71" s="340" t="s">
        <v>837</v>
      </c>
      <c r="D71" s="358">
        <f>SUM(D72:D90)</f>
        <v>62.556439103999999</v>
      </c>
      <c r="E71" s="358">
        <f t="shared" ref="E71:Q71" si="35">SUM(E72:E90)</f>
        <v>0</v>
      </c>
      <c r="F71" s="358">
        <f t="shared" si="35"/>
        <v>62.556439103999999</v>
      </c>
      <c r="G71" s="358">
        <f t="shared" si="35"/>
        <v>62.556439103999999</v>
      </c>
      <c r="H71" s="358">
        <f t="shared" si="35"/>
        <v>0.9359235239999999</v>
      </c>
      <c r="I71" s="358">
        <f t="shared" si="35"/>
        <v>0</v>
      </c>
      <c r="J71" s="358">
        <f t="shared" si="35"/>
        <v>0.9359235239999999</v>
      </c>
      <c r="K71" s="358">
        <f t="shared" si="35"/>
        <v>20.038330056</v>
      </c>
      <c r="L71" s="358">
        <f t="shared" si="35"/>
        <v>0</v>
      </c>
      <c r="M71" s="358">
        <f t="shared" si="35"/>
        <v>28.476186311999999</v>
      </c>
      <c r="N71" s="358">
        <f t="shared" si="35"/>
        <v>0</v>
      </c>
      <c r="O71" s="358">
        <f t="shared" si="35"/>
        <v>14.041922736</v>
      </c>
      <c r="P71" s="358">
        <f t="shared" si="35"/>
        <v>0</v>
      </c>
      <c r="Q71" s="358">
        <f t="shared" si="35"/>
        <v>61.620515580000003</v>
      </c>
      <c r="R71" s="343">
        <f t="shared" si="4"/>
        <v>0.9359235239999999</v>
      </c>
      <c r="S71" s="344">
        <v>0</v>
      </c>
      <c r="T71" s="345" t="s">
        <v>1119</v>
      </c>
    </row>
    <row r="72" spans="1:20" ht="30.75" customHeight="1" x14ac:dyDescent="0.2">
      <c r="A72" s="351" t="s">
        <v>1056</v>
      </c>
      <c r="B72" s="361" t="s">
        <v>1018</v>
      </c>
      <c r="C72" s="351" t="s">
        <v>1019</v>
      </c>
      <c r="D72" s="353">
        <f t="shared" ref="D72" si="36">G72</f>
        <v>1.1710237799999998</v>
      </c>
      <c r="E72" s="353">
        <v>0</v>
      </c>
      <c r="F72" s="354">
        <f>D72-E72</f>
        <v>1.1710237799999998</v>
      </c>
      <c r="G72" s="354">
        <f t="shared" ref="G72:H72" si="37">I72+K72+M72+O72</f>
        <v>1.1710237799999998</v>
      </c>
      <c r="H72" s="354">
        <f t="shared" si="37"/>
        <v>0</v>
      </c>
      <c r="I72" s="355">
        <v>0</v>
      </c>
      <c r="J72" s="356">
        <v>0</v>
      </c>
      <c r="K72" s="355">
        <v>1.1710237799999998</v>
      </c>
      <c r="L72" s="356">
        <v>0</v>
      </c>
      <c r="M72" s="355">
        <v>0</v>
      </c>
      <c r="N72" s="356">
        <v>0</v>
      </c>
      <c r="O72" s="355">
        <v>0</v>
      </c>
      <c r="P72" s="356">
        <v>0</v>
      </c>
      <c r="Q72" s="362">
        <f t="shared" ref="Q72" si="38">F72-H72</f>
        <v>1.1710237799999998</v>
      </c>
      <c r="R72" s="343">
        <f t="shared" si="4"/>
        <v>0</v>
      </c>
      <c r="S72" s="344">
        <v>0</v>
      </c>
      <c r="T72" s="360"/>
    </row>
    <row r="73" spans="1:20" ht="30.75" customHeight="1" x14ac:dyDescent="0.2">
      <c r="A73" s="351" t="s">
        <v>892</v>
      </c>
      <c r="B73" s="361" t="s">
        <v>1020</v>
      </c>
      <c r="C73" s="351" t="s">
        <v>1021</v>
      </c>
      <c r="D73" s="353">
        <f t="shared" ref="D73:D88" si="39">G73</f>
        <v>2.7114165239999997</v>
      </c>
      <c r="E73" s="353">
        <v>0</v>
      </c>
      <c r="F73" s="354">
        <f t="shared" ref="F73:F88" si="40">D73-E73</f>
        <v>2.7114165239999997</v>
      </c>
      <c r="G73" s="354">
        <f t="shared" ref="G73:G88" si="41">I73+K73+M73+O73</f>
        <v>2.7114165239999997</v>
      </c>
      <c r="H73" s="354">
        <f t="shared" ref="H73:H88" si="42">J73+L73+N73+P73</f>
        <v>0</v>
      </c>
      <c r="I73" s="355">
        <v>0</v>
      </c>
      <c r="J73" s="356">
        <v>0</v>
      </c>
      <c r="K73" s="355">
        <v>2.7114165239999997</v>
      </c>
      <c r="L73" s="356">
        <v>0</v>
      </c>
      <c r="M73" s="355">
        <v>0</v>
      </c>
      <c r="N73" s="356">
        <v>0</v>
      </c>
      <c r="O73" s="355">
        <v>0</v>
      </c>
      <c r="P73" s="356">
        <v>0</v>
      </c>
      <c r="Q73" s="362">
        <f t="shared" ref="Q73:Q88" si="43">F73-H73</f>
        <v>2.7114165239999997</v>
      </c>
      <c r="R73" s="343">
        <f t="shared" ref="R73:R88" si="44">J73-I73</f>
        <v>0</v>
      </c>
      <c r="S73" s="344">
        <v>0</v>
      </c>
      <c r="T73" s="360"/>
    </row>
    <row r="74" spans="1:20" ht="30.75" customHeight="1" x14ac:dyDescent="0.2">
      <c r="A74" s="351" t="s">
        <v>893</v>
      </c>
      <c r="B74" s="361" t="s">
        <v>1022</v>
      </c>
      <c r="C74" s="351" t="s">
        <v>1023</v>
      </c>
      <c r="D74" s="353">
        <f t="shared" si="39"/>
        <v>1.373579136</v>
      </c>
      <c r="E74" s="353">
        <v>0</v>
      </c>
      <c r="F74" s="354">
        <f t="shared" si="40"/>
        <v>1.373579136</v>
      </c>
      <c r="G74" s="354">
        <f t="shared" si="41"/>
        <v>1.373579136</v>
      </c>
      <c r="H74" s="354">
        <f t="shared" si="42"/>
        <v>0</v>
      </c>
      <c r="I74" s="355">
        <v>0</v>
      </c>
      <c r="J74" s="356">
        <v>0</v>
      </c>
      <c r="K74" s="355">
        <v>1.373579136</v>
      </c>
      <c r="L74" s="356">
        <v>0</v>
      </c>
      <c r="M74" s="355">
        <v>0</v>
      </c>
      <c r="N74" s="356">
        <v>0</v>
      </c>
      <c r="O74" s="355">
        <v>0</v>
      </c>
      <c r="P74" s="356">
        <v>0</v>
      </c>
      <c r="Q74" s="362">
        <f t="shared" si="43"/>
        <v>1.373579136</v>
      </c>
      <c r="R74" s="343">
        <f t="shared" si="44"/>
        <v>0</v>
      </c>
      <c r="S74" s="344">
        <v>0</v>
      </c>
      <c r="T74" s="360"/>
    </row>
    <row r="75" spans="1:20" ht="30.75" customHeight="1" x14ac:dyDescent="0.2">
      <c r="A75" s="351" t="s">
        <v>894</v>
      </c>
      <c r="B75" s="361" t="s">
        <v>1024</v>
      </c>
      <c r="C75" s="351" t="s">
        <v>1025</v>
      </c>
      <c r="D75" s="353">
        <f t="shared" si="39"/>
        <v>2.79380286</v>
      </c>
      <c r="E75" s="353">
        <v>0</v>
      </c>
      <c r="F75" s="354">
        <f t="shared" si="40"/>
        <v>2.79380286</v>
      </c>
      <c r="G75" s="354">
        <f t="shared" si="41"/>
        <v>2.79380286</v>
      </c>
      <c r="H75" s="354">
        <f t="shared" si="42"/>
        <v>0</v>
      </c>
      <c r="I75" s="355">
        <v>0</v>
      </c>
      <c r="J75" s="356">
        <v>0</v>
      </c>
      <c r="K75" s="355">
        <v>2.79380286</v>
      </c>
      <c r="L75" s="356">
        <v>0</v>
      </c>
      <c r="M75" s="355">
        <v>0</v>
      </c>
      <c r="N75" s="356">
        <v>0</v>
      </c>
      <c r="O75" s="355">
        <v>0</v>
      </c>
      <c r="P75" s="356">
        <v>0</v>
      </c>
      <c r="Q75" s="362">
        <f t="shared" si="43"/>
        <v>2.79380286</v>
      </c>
      <c r="R75" s="343">
        <f t="shared" si="44"/>
        <v>0</v>
      </c>
      <c r="S75" s="344">
        <v>0</v>
      </c>
      <c r="T75" s="360"/>
    </row>
    <row r="76" spans="1:20" ht="30.75" customHeight="1" x14ac:dyDescent="0.2">
      <c r="A76" s="351" t="s">
        <v>895</v>
      </c>
      <c r="B76" s="361" t="s">
        <v>1026</v>
      </c>
      <c r="C76" s="351" t="s">
        <v>1027</v>
      </c>
      <c r="D76" s="353">
        <f t="shared" si="39"/>
        <v>1.3539375359999999</v>
      </c>
      <c r="E76" s="353">
        <v>0</v>
      </c>
      <c r="F76" s="354">
        <f t="shared" si="40"/>
        <v>1.3539375359999999</v>
      </c>
      <c r="G76" s="354">
        <f t="shared" si="41"/>
        <v>1.3539375359999999</v>
      </c>
      <c r="H76" s="354">
        <f t="shared" si="42"/>
        <v>0</v>
      </c>
      <c r="I76" s="355">
        <v>0</v>
      </c>
      <c r="J76" s="356">
        <v>0</v>
      </c>
      <c r="K76" s="355">
        <v>1.3539375359999999</v>
      </c>
      <c r="L76" s="356">
        <v>0</v>
      </c>
      <c r="M76" s="355">
        <v>0</v>
      </c>
      <c r="N76" s="356">
        <v>0</v>
      </c>
      <c r="O76" s="355">
        <v>0</v>
      </c>
      <c r="P76" s="356">
        <v>0</v>
      </c>
      <c r="Q76" s="362">
        <f t="shared" si="43"/>
        <v>1.3539375359999999</v>
      </c>
      <c r="R76" s="343">
        <f t="shared" si="44"/>
        <v>0</v>
      </c>
      <c r="S76" s="344">
        <v>0</v>
      </c>
      <c r="T76" s="360"/>
    </row>
    <row r="77" spans="1:20" ht="30.75" customHeight="1" x14ac:dyDescent="0.2">
      <c r="A77" s="351" t="s">
        <v>896</v>
      </c>
      <c r="B77" s="361" t="s">
        <v>1028</v>
      </c>
      <c r="C77" s="351" t="s">
        <v>1029</v>
      </c>
      <c r="D77" s="353">
        <f t="shared" si="39"/>
        <v>1.5048837119999998</v>
      </c>
      <c r="E77" s="353">
        <v>0</v>
      </c>
      <c r="F77" s="354">
        <f t="shared" si="40"/>
        <v>1.5048837119999998</v>
      </c>
      <c r="G77" s="354">
        <f t="shared" si="41"/>
        <v>1.5048837119999998</v>
      </c>
      <c r="H77" s="354">
        <f t="shared" si="42"/>
        <v>0</v>
      </c>
      <c r="I77" s="355">
        <v>0</v>
      </c>
      <c r="J77" s="356">
        <v>0</v>
      </c>
      <c r="K77" s="355">
        <v>1.5048837119999998</v>
      </c>
      <c r="L77" s="356">
        <v>0</v>
      </c>
      <c r="M77" s="355">
        <v>0</v>
      </c>
      <c r="N77" s="356">
        <v>0</v>
      </c>
      <c r="O77" s="355">
        <v>0</v>
      </c>
      <c r="P77" s="356">
        <v>0</v>
      </c>
      <c r="Q77" s="362">
        <f t="shared" si="43"/>
        <v>1.5048837119999998</v>
      </c>
      <c r="R77" s="343">
        <f t="shared" si="44"/>
        <v>0</v>
      </c>
      <c r="S77" s="344">
        <v>0</v>
      </c>
      <c r="T77" s="360"/>
    </row>
    <row r="78" spans="1:20" ht="30.75" customHeight="1" x14ac:dyDescent="0.2">
      <c r="A78" s="351" t="s">
        <v>897</v>
      </c>
      <c r="B78" s="361" t="s">
        <v>1030</v>
      </c>
      <c r="C78" s="351" t="s">
        <v>1031</v>
      </c>
      <c r="D78" s="353">
        <f t="shared" si="39"/>
        <v>0.83471777999999996</v>
      </c>
      <c r="E78" s="353">
        <v>0</v>
      </c>
      <c r="F78" s="354">
        <f t="shared" si="40"/>
        <v>0.83471777999999996</v>
      </c>
      <c r="G78" s="354">
        <f t="shared" si="41"/>
        <v>0.83471777999999996</v>
      </c>
      <c r="H78" s="354">
        <f t="shared" si="42"/>
        <v>0</v>
      </c>
      <c r="I78" s="355">
        <v>0</v>
      </c>
      <c r="J78" s="356">
        <v>0</v>
      </c>
      <c r="K78" s="355">
        <v>0.83471777999999996</v>
      </c>
      <c r="L78" s="356">
        <v>0</v>
      </c>
      <c r="M78" s="355">
        <v>0</v>
      </c>
      <c r="N78" s="356">
        <v>0</v>
      </c>
      <c r="O78" s="355">
        <v>0</v>
      </c>
      <c r="P78" s="356">
        <v>0</v>
      </c>
      <c r="Q78" s="362">
        <f t="shared" si="43"/>
        <v>0.83471777999999996</v>
      </c>
      <c r="R78" s="343">
        <f t="shared" si="44"/>
        <v>0</v>
      </c>
      <c r="S78" s="344">
        <v>0</v>
      </c>
      <c r="T78" s="360"/>
    </row>
    <row r="79" spans="1:20" ht="30.75" customHeight="1" x14ac:dyDescent="0.2">
      <c r="A79" s="351" t="s">
        <v>898</v>
      </c>
      <c r="B79" s="363" t="s">
        <v>1032</v>
      </c>
      <c r="C79" s="351" t="s">
        <v>1033</v>
      </c>
      <c r="D79" s="353">
        <f t="shared" si="39"/>
        <v>1.9856908439999998</v>
      </c>
      <c r="E79" s="353">
        <v>0</v>
      </c>
      <c r="F79" s="354">
        <f t="shared" si="40"/>
        <v>1.9856908439999998</v>
      </c>
      <c r="G79" s="354">
        <f t="shared" si="41"/>
        <v>1.9856908439999998</v>
      </c>
      <c r="H79" s="354">
        <f t="shared" si="42"/>
        <v>0</v>
      </c>
      <c r="I79" s="355">
        <v>0</v>
      </c>
      <c r="J79" s="356">
        <v>0</v>
      </c>
      <c r="K79" s="355">
        <v>0</v>
      </c>
      <c r="L79" s="356">
        <v>0</v>
      </c>
      <c r="M79" s="355">
        <v>0</v>
      </c>
      <c r="N79" s="356">
        <v>0</v>
      </c>
      <c r="O79" s="355">
        <v>1.9856908439999998</v>
      </c>
      <c r="P79" s="356">
        <v>0</v>
      </c>
      <c r="Q79" s="362">
        <f t="shared" si="43"/>
        <v>1.9856908439999998</v>
      </c>
      <c r="R79" s="343">
        <f t="shared" si="44"/>
        <v>0</v>
      </c>
      <c r="S79" s="344">
        <v>0</v>
      </c>
      <c r="T79" s="360"/>
    </row>
    <row r="80" spans="1:20" ht="30.75" customHeight="1" x14ac:dyDescent="0.2">
      <c r="A80" s="351" t="s">
        <v>899</v>
      </c>
      <c r="B80" s="363" t="s">
        <v>1034</v>
      </c>
      <c r="C80" s="351" t="s">
        <v>1035</v>
      </c>
      <c r="D80" s="353">
        <f t="shared" si="39"/>
        <v>4.0747090559999997</v>
      </c>
      <c r="E80" s="353">
        <v>0</v>
      </c>
      <c r="F80" s="354">
        <f t="shared" si="40"/>
        <v>4.0747090559999997</v>
      </c>
      <c r="G80" s="354">
        <f t="shared" si="41"/>
        <v>4.0747090559999997</v>
      </c>
      <c r="H80" s="354">
        <f t="shared" si="42"/>
        <v>0</v>
      </c>
      <c r="I80" s="355">
        <v>0</v>
      </c>
      <c r="J80" s="356">
        <v>0</v>
      </c>
      <c r="K80" s="355">
        <v>0</v>
      </c>
      <c r="L80" s="356">
        <v>0</v>
      </c>
      <c r="M80" s="355">
        <v>4.0747090559999997</v>
      </c>
      <c r="N80" s="356">
        <v>0</v>
      </c>
      <c r="O80" s="355">
        <v>0</v>
      </c>
      <c r="P80" s="356">
        <v>0</v>
      </c>
      <c r="Q80" s="362">
        <f t="shared" si="43"/>
        <v>4.0747090559999997</v>
      </c>
      <c r="R80" s="343">
        <f t="shared" si="44"/>
        <v>0</v>
      </c>
      <c r="S80" s="344">
        <v>0</v>
      </c>
      <c r="T80" s="360"/>
    </row>
    <row r="81" spans="1:20" ht="30.75" customHeight="1" x14ac:dyDescent="0.2">
      <c r="A81" s="351" t="s">
        <v>900</v>
      </c>
      <c r="B81" s="363" t="s">
        <v>1036</v>
      </c>
      <c r="C81" s="351" t="s">
        <v>1037</v>
      </c>
      <c r="D81" s="353">
        <f t="shared" si="39"/>
        <v>4.8892262999999998</v>
      </c>
      <c r="E81" s="353">
        <v>0</v>
      </c>
      <c r="F81" s="354">
        <f t="shared" si="40"/>
        <v>4.8892262999999998</v>
      </c>
      <c r="G81" s="354">
        <f t="shared" si="41"/>
        <v>4.8892262999999998</v>
      </c>
      <c r="H81" s="354">
        <f t="shared" si="42"/>
        <v>0</v>
      </c>
      <c r="I81" s="355">
        <v>0</v>
      </c>
      <c r="J81" s="356">
        <v>0</v>
      </c>
      <c r="K81" s="355">
        <v>0</v>
      </c>
      <c r="L81" s="356">
        <v>0</v>
      </c>
      <c r="M81" s="355">
        <v>4.8892262999999998</v>
      </c>
      <c r="N81" s="356">
        <v>0</v>
      </c>
      <c r="O81" s="355">
        <v>0</v>
      </c>
      <c r="P81" s="356">
        <v>0</v>
      </c>
      <c r="Q81" s="362">
        <f t="shared" si="43"/>
        <v>4.8892262999999998</v>
      </c>
      <c r="R81" s="343">
        <f t="shared" si="44"/>
        <v>0</v>
      </c>
      <c r="S81" s="344">
        <v>0</v>
      </c>
      <c r="T81" s="360"/>
    </row>
    <row r="82" spans="1:20" ht="30.75" customHeight="1" x14ac:dyDescent="0.2">
      <c r="A82" s="351" t="s">
        <v>1009</v>
      </c>
      <c r="B82" s="363" t="s">
        <v>1038</v>
      </c>
      <c r="C82" s="351" t="s">
        <v>1039</v>
      </c>
      <c r="D82" s="353">
        <f t="shared" si="39"/>
        <v>2.2205098799999998</v>
      </c>
      <c r="E82" s="353">
        <v>0</v>
      </c>
      <c r="F82" s="354">
        <f t="shared" si="40"/>
        <v>2.2205098799999998</v>
      </c>
      <c r="G82" s="354">
        <f t="shared" si="41"/>
        <v>2.2205098799999998</v>
      </c>
      <c r="H82" s="354">
        <f t="shared" si="42"/>
        <v>0</v>
      </c>
      <c r="I82" s="355">
        <v>0</v>
      </c>
      <c r="J82" s="356">
        <v>0</v>
      </c>
      <c r="K82" s="355">
        <v>0</v>
      </c>
      <c r="L82" s="356">
        <v>0</v>
      </c>
      <c r="M82" s="355">
        <v>2.2205098799999998</v>
      </c>
      <c r="N82" s="356">
        <v>0</v>
      </c>
      <c r="O82" s="355">
        <v>0</v>
      </c>
      <c r="P82" s="356">
        <v>0</v>
      </c>
      <c r="Q82" s="362">
        <f t="shared" si="43"/>
        <v>2.2205098799999998</v>
      </c>
      <c r="R82" s="343">
        <f t="shared" si="44"/>
        <v>0</v>
      </c>
      <c r="S82" s="344">
        <v>0</v>
      </c>
      <c r="T82" s="360"/>
    </row>
    <row r="83" spans="1:20" ht="30.75" customHeight="1" x14ac:dyDescent="0.2">
      <c r="A83" s="351" t="s">
        <v>1010</v>
      </c>
      <c r="B83" s="363" t="s">
        <v>1040</v>
      </c>
      <c r="C83" s="351" t="s">
        <v>1041</v>
      </c>
      <c r="D83" s="353">
        <f t="shared" si="39"/>
        <v>3.5554578600000002</v>
      </c>
      <c r="E83" s="353">
        <v>0</v>
      </c>
      <c r="F83" s="354">
        <f t="shared" si="40"/>
        <v>3.5554578600000002</v>
      </c>
      <c r="G83" s="354">
        <f t="shared" si="41"/>
        <v>3.5554578600000002</v>
      </c>
      <c r="H83" s="354">
        <f t="shared" si="42"/>
        <v>0</v>
      </c>
      <c r="I83" s="355">
        <v>0</v>
      </c>
      <c r="J83" s="356">
        <v>0</v>
      </c>
      <c r="K83" s="355">
        <v>0</v>
      </c>
      <c r="L83" s="356">
        <v>0</v>
      </c>
      <c r="M83" s="355">
        <v>3.5554578600000002</v>
      </c>
      <c r="N83" s="356">
        <v>0</v>
      </c>
      <c r="O83" s="355">
        <v>0</v>
      </c>
      <c r="P83" s="356">
        <v>0</v>
      </c>
      <c r="Q83" s="362">
        <f t="shared" si="43"/>
        <v>3.5554578600000002</v>
      </c>
      <c r="R83" s="343">
        <f t="shared" si="44"/>
        <v>0</v>
      </c>
      <c r="S83" s="344">
        <v>0</v>
      </c>
      <c r="T83" s="360"/>
    </row>
    <row r="84" spans="1:20" ht="30.75" customHeight="1" x14ac:dyDescent="0.2">
      <c r="A84" s="351" t="s">
        <v>1011</v>
      </c>
      <c r="B84" s="363" t="s">
        <v>1042</v>
      </c>
      <c r="C84" s="351" t="s">
        <v>1043</v>
      </c>
      <c r="D84" s="353">
        <f t="shared" si="39"/>
        <v>4.6908713280000001</v>
      </c>
      <c r="E84" s="353">
        <v>0</v>
      </c>
      <c r="F84" s="354">
        <f t="shared" si="40"/>
        <v>4.6908713280000001</v>
      </c>
      <c r="G84" s="354">
        <f t="shared" si="41"/>
        <v>4.6908713280000001</v>
      </c>
      <c r="H84" s="354">
        <f t="shared" si="42"/>
        <v>0</v>
      </c>
      <c r="I84" s="355">
        <v>0</v>
      </c>
      <c r="J84" s="356">
        <v>0</v>
      </c>
      <c r="K84" s="355">
        <v>0</v>
      </c>
      <c r="L84" s="356">
        <v>0</v>
      </c>
      <c r="M84" s="355">
        <v>0</v>
      </c>
      <c r="N84" s="356">
        <v>0</v>
      </c>
      <c r="O84" s="355">
        <v>4.6908713280000001</v>
      </c>
      <c r="P84" s="356">
        <v>0</v>
      </c>
      <c r="Q84" s="362">
        <f t="shared" si="43"/>
        <v>4.6908713280000001</v>
      </c>
      <c r="R84" s="343">
        <f t="shared" si="44"/>
        <v>0</v>
      </c>
      <c r="S84" s="344">
        <v>0</v>
      </c>
      <c r="T84" s="360"/>
    </row>
    <row r="85" spans="1:20" ht="30.75" customHeight="1" x14ac:dyDescent="0.2">
      <c r="A85" s="351" t="s">
        <v>1012</v>
      </c>
      <c r="B85" s="363" t="s">
        <v>1044</v>
      </c>
      <c r="C85" s="351" t="s">
        <v>1045</v>
      </c>
      <c r="D85" s="353">
        <f t="shared" si="39"/>
        <v>2.3347563240000002</v>
      </c>
      <c r="E85" s="353">
        <v>0</v>
      </c>
      <c r="F85" s="354">
        <f t="shared" si="40"/>
        <v>2.3347563240000002</v>
      </c>
      <c r="G85" s="354">
        <f t="shared" si="41"/>
        <v>2.3347563240000002</v>
      </c>
      <c r="H85" s="354">
        <f t="shared" si="42"/>
        <v>0</v>
      </c>
      <c r="I85" s="355">
        <v>0</v>
      </c>
      <c r="J85" s="356">
        <v>0</v>
      </c>
      <c r="K85" s="355">
        <v>0</v>
      </c>
      <c r="L85" s="356">
        <v>0</v>
      </c>
      <c r="M85" s="355">
        <v>0</v>
      </c>
      <c r="N85" s="356">
        <v>0</v>
      </c>
      <c r="O85" s="355">
        <v>2.3347563240000002</v>
      </c>
      <c r="P85" s="356">
        <v>0</v>
      </c>
      <c r="Q85" s="362">
        <f t="shared" si="43"/>
        <v>2.3347563240000002</v>
      </c>
      <c r="R85" s="343">
        <f t="shared" si="44"/>
        <v>0</v>
      </c>
      <c r="S85" s="344">
        <v>0</v>
      </c>
      <c r="T85" s="360"/>
    </row>
    <row r="86" spans="1:20" ht="30.75" customHeight="1" x14ac:dyDescent="0.2">
      <c r="A86" s="351" t="s">
        <v>1013</v>
      </c>
      <c r="B86" s="363" t="s">
        <v>1046</v>
      </c>
      <c r="C86" s="351" t="s">
        <v>1047</v>
      </c>
      <c r="D86" s="353">
        <f t="shared" si="39"/>
        <v>5.0306042399999997</v>
      </c>
      <c r="E86" s="353">
        <v>0</v>
      </c>
      <c r="F86" s="354">
        <f t="shared" si="40"/>
        <v>5.0306042399999997</v>
      </c>
      <c r="G86" s="354">
        <f t="shared" si="41"/>
        <v>5.0306042399999997</v>
      </c>
      <c r="H86" s="354">
        <f t="shared" si="42"/>
        <v>0</v>
      </c>
      <c r="I86" s="355">
        <v>0</v>
      </c>
      <c r="J86" s="356">
        <v>0</v>
      </c>
      <c r="K86" s="355">
        <v>0</v>
      </c>
      <c r="L86" s="356">
        <v>0</v>
      </c>
      <c r="M86" s="355">
        <v>0</v>
      </c>
      <c r="N86" s="356">
        <v>0</v>
      </c>
      <c r="O86" s="355">
        <v>5.0306042399999997</v>
      </c>
      <c r="P86" s="356">
        <v>0</v>
      </c>
      <c r="Q86" s="362">
        <f t="shared" si="43"/>
        <v>5.0306042399999997</v>
      </c>
      <c r="R86" s="343">
        <f t="shared" si="44"/>
        <v>0</v>
      </c>
      <c r="S86" s="344">
        <v>0</v>
      </c>
      <c r="T86" s="360"/>
    </row>
    <row r="87" spans="1:20" ht="30.75" customHeight="1" x14ac:dyDescent="0.2">
      <c r="A87" s="351" t="s">
        <v>1014</v>
      </c>
      <c r="B87" s="363" t="s">
        <v>1048</v>
      </c>
      <c r="C87" s="351" t="s">
        <v>1049</v>
      </c>
      <c r="D87" s="353">
        <f t="shared" si="39"/>
        <v>10.618143192</v>
      </c>
      <c r="E87" s="353">
        <v>0</v>
      </c>
      <c r="F87" s="354">
        <f t="shared" si="40"/>
        <v>10.618143192</v>
      </c>
      <c r="G87" s="354">
        <f t="shared" si="41"/>
        <v>10.618143192</v>
      </c>
      <c r="H87" s="354">
        <f t="shared" si="42"/>
        <v>0</v>
      </c>
      <c r="I87" s="355">
        <v>0</v>
      </c>
      <c r="J87" s="356">
        <v>0</v>
      </c>
      <c r="K87" s="355">
        <v>0</v>
      </c>
      <c r="L87" s="356">
        <v>0</v>
      </c>
      <c r="M87" s="355">
        <v>10.618143192</v>
      </c>
      <c r="N87" s="356">
        <v>0</v>
      </c>
      <c r="O87" s="355">
        <v>0</v>
      </c>
      <c r="P87" s="356">
        <v>0</v>
      </c>
      <c r="Q87" s="362">
        <f t="shared" si="43"/>
        <v>10.618143192</v>
      </c>
      <c r="R87" s="343">
        <f t="shared" si="44"/>
        <v>0</v>
      </c>
      <c r="S87" s="344">
        <v>0</v>
      </c>
      <c r="T87" s="360"/>
    </row>
    <row r="88" spans="1:20" ht="30.75" customHeight="1" x14ac:dyDescent="0.2">
      <c r="A88" s="351" t="s">
        <v>1015</v>
      </c>
      <c r="B88" s="363" t="s">
        <v>1050</v>
      </c>
      <c r="C88" s="351" t="s">
        <v>1051</v>
      </c>
      <c r="D88" s="353">
        <f t="shared" si="39"/>
        <v>6.0892896839999997</v>
      </c>
      <c r="E88" s="353">
        <v>0</v>
      </c>
      <c r="F88" s="354">
        <f t="shared" si="40"/>
        <v>6.0892896839999997</v>
      </c>
      <c r="G88" s="354">
        <f t="shared" si="41"/>
        <v>6.0892896839999997</v>
      </c>
      <c r="H88" s="354">
        <f t="shared" si="42"/>
        <v>0</v>
      </c>
      <c r="I88" s="355">
        <v>0</v>
      </c>
      <c r="J88" s="356">
        <v>0</v>
      </c>
      <c r="K88" s="355">
        <v>6.0892896839999997</v>
      </c>
      <c r="L88" s="356">
        <v>0</v>
      </c>
      <c r="M88" s="355">
        <v>0</v>
      </c>
      <c r="N88" s="356">
        <v>0</v>
      </c>
      <c r="O88" s="355">
        <v>0</v>
      </c>
      <c r="P88" s="356">
        <v>0</v>
      </c>
      <c r="Q88" s="362">
        <f t="shared" si="43"/>
        <v>6.0892896839999997</v>
      </c>
      <c r="R88" s="343">
        <f t="shared" si="44"/>
        <v>0</v>
      </c>
      <c r="S88" s="344">
        <v>0</v>
      </c>
      <c r="T88" s="360"/>
    </row>
    <row r="89" spans="1:20" ht="30.75" customHeight="1" x14ac:dyDescent="0.2">
      <c r="A89" s="351" t="s">
        <v>1016</v>
      </c>
      <c r="B89" s="363" t="s">
        <v>1052</v>
      </c>
      <c r="C89" s="351" t="s">
        <v>1053</v>
      </c>
      <c r="D89" s="353">
        <f t="shared" ref="D89:D90" si="45">G89</f>
        <v>2.205679044</v>
      </c>
      <c r="E89" s="353">
        <v>0</v>
      </c>
      <c r="F89" s="354">
        <f t="shared" ref="F89:F90" si="46">D89-E89</f>
        <v>2.205679044</v>
      </c>
      <c r="G89" s="354">
        <f t="shared" ref="G89:G90" si="47">I89+K89+M89+O89</f>
        <v>2.205679044</v>
      </c>
      <c r="H89" s="354">
        <f t="shared" ref="H89:H90" si="48">J89+L89+N89+P89</f>
        <v>0</v>
      </c>
      <c r="I89" s="355">
        <v>0</v>
      </c>
      <c r="J89" s="356">
        <v>0</v>
      </c>
      <c r="K89" s="355">
        <v>2.205679044</v>
      </c>
      <c r="L89" s="356">
        <v>0</v>
      </c>
      <c r="M89" s="355">
        <v>0</v>
      </c>
      <c r="N89" s="356">
        <v>0</v>
      </c>
      <c r="O89" s="355">
        <v>0</v>
      </c>
      <c r="P89" s="356">
        <v>0</v>
      </c>
      <c r="Q89" s="362">
        <f t="shared" ref="Q89:Q90" si="49">F89-H89</f>
        <v>2.205679044</v>
      </c>
      <c r="R89" s="343">
        <f t="shared" ref="R89:R90" si="50">J89-I89</f>
        <v>0</v>
      </c>
      <c r="S89" s="344">
        <v>0</v>
      </c>
      <c r="T89" s="360"/>
    </row>
    <row r="90" spans="1:20" ht="30.75" customHeight="1" x14ac:dyDescent="0.2">
      <c r="A90" s="351" t="s">
        <v>1017</v>
      </c>
      <c r="B90" s="363" t="s">
        <v>1054</v>
      </c>
      <c r="C90" s="351" t="s">
        <v>1055</v>
      </c>
      <c r="D90" s="353">
        <f t="shared" si="45"/>
        <v>3.1181400240000001</v>
      </c>
      <c r="E90" s="353">
        <v>0</v>
      </c>
      <c r="F90" s="354">
        <f t="shared" si="46"/>
        <v>3.1181400240000001</v>
      </c>
      <c r="G90" s="354">
        <f t="shared" si="47"/>
        <v>3.1181400240000001</v>
      </c>
      <c r="H90" s="354">
        <f t="shared" si="48"/>
        <v>0.9359235239999999</v>
      </c>
      <c r="I90" s="355">
        <v>0</v>
      </c>
      <c r="J90" s="356">
        <v>0.9359235239999999</v>
      </c>
      <c r="K90" s="355">
        <v>0</v>
      </c>
      <c r="L90" s="356">
        <v>0</v>
      </c>
      <c r="M90" s="355">
        <v>3.1181400240000001</v>
      </c>
      <c r="N90" s="356">
        <v>0</v>
      </c>
      <c r="O90" s="355">
        <v>0</v>
      </c>
      <c r="P90" s="356">
        <v>0</v>
      </c>
      <c r="Q90" s="362">
        <f t="shared" si="49"/>
        <v>2.1822165</v>
      </c>
      <c r="R90" s="343">
        <f t="shared" si="50"/>
        <v>0.9359235239999999</v>
      </c>
      <c r="S90" s="344">
        <v>0</v>
      </c>
      <c r="T90" s="345" t="s">
        <v>1119</v>
      </c>
    </row>
    <row r="91" spans="1:20" s="328" customFormat="1" ht="23.25" customHeight="1" x14ac:dyDescent="0.15">
      <c r="A91" s="340" t="s">
        <v>118</v>
      </c>
      <c r="B91" s="364" t="s">
        <v>858</v>
      </c>
      <c r="C91" s="365" t="s">
        <v>837</v>
      </c>
      <c r="D91" s="343">
        <f>D92+D96</f>
        <v>80.896242994946917</v>
      </c>
      <c r="E91" s="343">
        <f t="shared" ref="E91:P91" si="51">E92+E96</f>
        <v>0</v>
      </c>
      <c r="F91" s="343">
        <f t="shared" si="51"/>
        <v>80.896242994946917</v>
      </c>
      <c r="G91" s="343">
        <f t="shared" si="51"/>
        <v>80.896242994946917</v>
      </c>
      <c r="H91" s="343">
        <f t="shared" si="51"/>
        <v>3.724104635999999</v>
      </c>
      <c r="I91" s="343">
        <f t="shared" si="51"/>
        <v>2.4</v>
      </c>
      <c r="J91" s="343">
        <f t="shared" si="51"/>
        <v>3.724104635999999</v>
      </c>
      <c r="K91" s="343">
        <f t="shared" si="51"/>
        <v>21.839999999999996</v>
      </c>
      <c r="L91" s="343">
        <f t="shared" si="51"/>
        <v>0</v>
      </c>
      <c r="M91" s="343">
        <f t="shared" si="51"/>
        <v>13.919999999999998</v>
      </c>
      <c r="N91" s="343">
        <f t="shared" si="51"/>
        <v>0</v>
      </c>
      <c r="O91" s="343">
        <f t="shared" si="51"/>
        <v>42.73624299494692</v>
      </c>
      <c r="P91" s="343">
        <f t="shared" si="51"/>
        <v>0</v>
      </c>
      <c r="Q91" s="343">
        <f>Q92+Q96</f>
        <v>77.172138358946924</v>
      </c>
      <c r="R91" s="343">
        <f t="shared" si="4"/>
        <v>1.3241046359999991</v>
      </c>
      <c r="S91" s="344">
        <f t="shared" ref="S91:S92" si="52">R91/I91</f>
        <v>0.55171026499999964</v>
      </c>
      <c r="T91" s="345" t="s">
        <v>1119</v>
      </c>
    </row>
    <row r="92" spans="1:20" s="328" customFormat="1" ht="23.25" customHeight="1" x14ac:dyDescent="0.15">
      <c r="A92" s="340" t="s">
        <v>120</v>
      </c>
      <c r="B92" s="364" t="s">
        <v>859</v>
      </c>
      <c r="C92" s="365" t="s">
        <v>837</v>
      </c>
      <c r="D92" s="343">
        <f t="shared" ref="D92:Q92" si="53">SUM(D93:D95)</f>
        <v>79.553937070946915</v>
      </c>
      <c r="E92" s="343">
        <f t="shared" si="53"/>
        <v>0</v>
      </c>
      <c r="F92" s="343">
        <f t="shared" si="53"/>
        <v>79.553937070946915</v>
      </c>
      <c r="G92" s="343">
        <f t="shared" si="53"/>
        <v>79.553937070946915</v>
      </c>
      <c r="H92" s="343">
        <f t="shared" si="53"/>
        <v>3.724104635999999</v>
      </c>
      <c r="I92" s="343">
        <f t="shared" si="53"/>
        <v>2.4</v>
      </c>
      <c r="J92" s="343">
        <f t="shared" si="53"/>
        <v>3.724104635999999</v>
      </c>
      <c r="K92" s="343">
        <f t="shared" si="53"/>
        <v>21.839999999999996</v>
      </c>
      <c r="L92" s="343">
        <f t="shared" si="53"/>
        <v>0</v>
      </c>
      <c r="M92" s="343">
        <f t="shared" si="53"/>
        <v>13.919999999999998</v>
      </c>
      <c r="N92" s="343">
        <f t="shared" si="53"/>
        <v>0</v>
      </c>
      <c r="O92" s="343">
        <f t="shared" si="53"/>
        <v>41.393937070946919</v>
      </c>
      <c r="P92" s="343">
        <f t="shared" si="53"/>
        <v>0</v>
      </c>
      <c r="Q92" s="343">
        <f t="shared" si="53"/>
        <v>75.829832434946923</v>
      </c>
      <c r="R92" s="343">
        <f t="shared" si="4"/>
        <v>1.3241046359999991</v>
      </c>
      <c r="S92" s="344">
        <f t="shared" si="52"/>
        <v>0.55171026499999964</v>
      </c>
      <c r="T92" s="345" t="s">
        <v>1119</v>
      </c>
    </row>
    <row r="93" spans="1:20" ht="21.75" customHeight="1" x14ac:dyDescent="0.2">
      <c r="A93" s="351" t="s">
        <v>727</v>
      </c>
      <c r="B93" s="361" t="s">
        <v>1057</v>
      </c>
      <c r="C93" s="366" t="s">
        <v>1058</v>
      </c>
      <c r="D93" s="353">
        <f t="shared" ref="D93:D95" si="54">G93</f>
        <v>28.695360178946917</v>
      </c>
      <c r="E93" s="354">
        <v>0</v>
      </c>
      <c r="F93" s="362">
        <f t="shared" ref="F93:F95" si="55">D93-E93</f>
        <v>28.695360178946917</v>
      </c>
      <c r="G93" s="354">
        <f t="shared" ref="G93:H95" si="56">I93+K93+M93+O93</f>
        <v>28.695360178946917</v>
      </c>
      <c r="H93" s="354">
        <f t="shared" si="56"/>
        <v>0</v>
      </c>
      <c r="I93" s="355">
        <v>0</v>
      </c>
      <c r="J93" s="356">
        <v>0</v>
      </c>
      <c r="K93" s="355">
        <v>0</v>
      </c>
      <c r="L93" s="356">
        <v>0</v>
      </c>
      <c r="M93" s="355">
        <v>0</v>
      </c>
      <c r="N93" s="356">
        <v>0</v>
      </c>
      <c r="O93" s="355">
        <v>28.695360178946917</v>
      </c>
      <c r="P93" s="356">
        <v>0</v>
      </c>
      <c r="Q93" s="362">
        <f t="shared" ref="Q93:Q96" si="57">F93-H93</f>
        <v>28.695360178946917</v>
      </c>
      <c r="R93" s="343">
        <f t="shared" si="4"/>
        <v>0</v>
      </c>
      <c r="S93" s="344">
        <v>0</v>
      </c>
      <c r="T93" s="367"/>
    </row>
    <row r="94" spans="1:20" ht="24" customHeight="1" x14ac:dyDescent="0.2">
      <c r="A94" s="351" t="s">
        <v>729</v>
      </c>
      <c r="B94" s="361" t="s">
        <v>1059</v>
      </c>
      <c r="C94" s="366" t="s">
        <v>1060</v>
      </c>
      <c r="D94" s="353">
        <f t="shared" si="54"/>
        <v>36.458576891999996</v>
      </c>
      <c r="E94" s="354">
        <v>0</v>
      </c>
      <c r="F94" s="362">
        <f t="shared" si="55"/>
        <v>36.458576891999996</v>
      </c>
      <c r="G94" s="354">
        <f t="shared" si="56"/>
        <v>36.458576891999996</v>
      </c>
      <c r="H94" s="354">
        <f t="shared" si="56"/>
        <v>1.3491535919999997</v>
      </c>
      <c r="I94" s="355">
        <v>0</v>
      </c>
      <c r="J94" s="356">
        <v>1.3491535919999997</v>
      </c>
      <c r="K94" s="355">
        <f>15.2*1.2</f>
        <v>18.239999999999998</v>
      </c>
      <c r="L94" s="356">
        <v>0</v>
      </c>
      <c r="M94" s="355">
        <f>7.6*1.2</f>
        <v>9.1199999999999992</v>
      </c>
      <c r="N94" s="356">
        <v>0</v>
      </c>
      <c r="O94" s="355">
        <f>7.58214741*1.2</f>
        <v>9.0985768920000005</v>
      </c>
      <c r="P94" s="356">
        <v>0</v>
      </c>
      <c r="Q94" s="362">
        <f t="shared" si="57"/>
        <v>35.109423299999996</v>
      </c>
      <c r="R94" s="343">
        <f t="shared" si="4"/>
        <v>1.3491535919999997</v>
      </c>
      <c r="S94" s="344" t="s">
        <v>1120</v>
      </c>
      <c r="T94" s="345" t="s">
        <v>1119</v>
      </c>
    </row>
    <row r="95" spans="1:20" ht="26.25" customHeight="1" x14ac:dyDescent="0.2">
      <c r="A95" s="351" t="s">
        <v>901</v>
      </c>
      <c r="B95" s="361" t="s">
        <v>1061</v>
      </c>
      <c r="C95" s="366" t="s">
        <v>1062</v>
      </c>
      <c r="D95" s="353">
        <f t="shared" si="54"/>
        <v>14.4</v>
      </c>
      <c r="E95" s="354">
        <v>0</v>
      </c>
      <c r="F95" s="362">
        <f t="shared" si="55"/>
        <v>14.4</v>
      </c>
      <c r="G95" s="354">
        <f t="shared" si="56"/>
        <v>14.4</v>
      </c>
      <c r="H95" s="354">
        <f t="shared" si="56"/>
        <v>2.3749510439999995</v>
      </c>
      <c r="I95" s="355">
        <f>2*1.2</f>
        <v>2.4</v>
      </c>
      <c r="J95" s="356">
        <v>2.3749510439999995</v>
      </c>
      <c r="K95" s="355">
        <f>3*1.2</f>
        <v>3.5999999999999996</v>
      </c>
      <c r="L95" s="356">
        <v>0</v>
      </c>
      <c r="M95" s="355">
        <f>4*1.2</f>
        <v>4.8</v>
      </c>
      <c r="N95" s="356">
        <v>0</v>
      </c>
      <c r="O95" s="355">
        <f>3*1.2</f>
        <v>3.5999999999999996</v>
      </c>
      <c r="P95" s="356">
        <v>0</v>
      </c>
      <c r="Q95" s="362">
        <f t="shared" si="57"/>
        <v>12.025048956000001</v>
      </c>
      <c r="R95" s="343">
        <f t="shared" si="4"/>
        <v>-2.5048956000000455E-2</v>
      </c>
      <c r="S95" s="344">
        <f>R95/I95</f>
        <v>-1.043706500000019E-2</v>
      </c>
      <c r="T95" s="345"/>
    </row>
    <row r="96" spans="1:20" s="328" customFormat="1" ht="24" customHeight="1" x14ac:dyDescent="0.15">
      <c r="A96" s="340" t="s">
        <v>121</v>
      </c>
      <c r="B96" s="364" t="s">
        <v>863</v>
      </c>
      <c r="C96" s="365" t="s">
        <v>837</v>
      </c>
      <c r="D96" s="343">
        <f>D97</f>
        <v>1.3423059239999999</v>
      </c>
      <c r="E96" s="343">
        <f t="shared" ref="E96:P96" si="58">E97</f>
        <v>0</v>
      </c>
      <c r="F96" s="343">
        <f t="shared" si="58"/>
        <v>1.3423059239999999</v>
      </c>
      <c r="G96" s="343">
        <f t="shared" si="58"/>
        <v>1.3423059239999999</v>
      </c>
      <c r="H96" s="343">
        <f t="shared" si="58"/>
        <v>0</v>
      </c>
      <c r="I96" s="343">
        <f t="shared" si="58"/>
        <v>0</v>
      </c>
      <c r="J96" s="343">
        <f t="shared" si="58"/>
        <v>0</v>
      </c>
      <c r="K96" s="343">
        <f t="shared" si="58"/>
        <v>0</v>
      </c>
      <c r="L96" s="343">
        <f t="shared" si="58"/>
        <v>0</v>
      </c>
      <c r="M96" s="343">
        <f t="shared" si="58"/>
        <v>0</v>
      </c>
      <c r="N96" s="343">
        <f t="shared" si="58"/>
        <v>0</v>
      </c>
      <c r="O96" s="343">
        <f t="shared" si="58"/>
        <v>1.3423059239999999</v>
      </c>
      <c r="P96" s="343">
        <f t="shared" si="58"/>
        <v>0</v>
      </c>
      <c r="Q96" s="349">
        <f t="shared" si="57"/>
        <v>1.3423059239999999</v>
      </c>
      <c r="R96" s="343">
        <f t="shared" si="4"/>
        <v>0</v>
      </c>
      <c r="S96" s="344">
        <v>0</v>
      </c>
      <c r="T96" s="368"/>
    </row>
    <row r="97" spans="1:20" s="328" customFormat="1" ht="30.75" customHeight="1" x14ac:dyDescent="0.15">
      <c r="A97" s="351" t="s">
        <v>1063</v>
      </c>
      <c r="B97" s="361" t="s">
        <v>1064</v>
      </c>
      <c r="C97" s="366" t="s">
        <v>1065</v>
      </c>
      <c r="D97" s="354">
        <f t="shared" ref="D97" si="59">G97</f>
        <v>1.3423059239999999</v>
      </c>
      <c r="E97" s="354">
        <v>0</v>
      </c>
      <c r="F97" s="354">
        <f t="shared" ref="F97" si="60">D97-E97</f>
        <v>1.3423059239999999</v>
      </c>
      <c r="G97" s="354">
        <f t="shared" ref="G97" si="61">I97+K97+M97+O97</f>
        <v>1.3423059239999999</v>
      </c>
      <c r="H97" s="354">
        <f t="shared" ref="H97" si="62">J97+L97+N97+P97</f>
        <v>0</v>
      </c>
      <c r="I97" s="354">
        <v>0</v>
      </c>
      <c r="J97" s="369">
        <v>0</v>
      </c>
      <c r="K97" s="354">
        <v>0</v>
      </c>
      <c r="L97" s="369">
        <v>0</v>
      </c>
      <c r="M97" s="354">
        <v>0</v>
      </c>
      <c r="N97" s="369">
        <v>0</v>
      </c>
      <c r="O97" s="354">
        <v>1.3423059239999999</v>
      </c>
      <c r="P97" s="369">
        <v>0</v>
      </c>
      <c r="Q97" s="362">
        <f t="shared" ref="Q97" si="63">F97-H97</f>
        <v>1.3423059239999999</v>
      </c>
      <c r="R97" s="354">
        <f t="shared" ref="R97" si="64">J97-I97</f>
        <v>0</v>
      </c>
      <c r="S97" s="344">
        <v>0</v>
      </c>
      <c r="T97" s="368"/>
    </row>
    <row r="98" spans="1:20" s="328" customFormat="1" ht="27.75" customHeight="1" x14ac:dyDescent="0.15">
      <c r="A98" s="365" t="s">
        <v>130</v>
      </c>
      <c r="B98" s="365" t="s">
        <v>864</v>
      </c>
      <c r="C98" s="365" t="s">
        <v>837</v>
      </c>
      <c r="D98" s="343">
        <f>SUM(D99:D111)</f>
        <v>19.830457824000003</v>
      </c>
      <c r="E98" s="343">
        <f t="shared" ref="E98:Q98" si="65">SUM(E99:E111)</f>
        <v>0</v>
      </c>
      <c r="F98" s="343">
        <f t="shared" si="65"/>
        <v>19.830457824000003</v>
      </c>
      <c r="G98" s="343">
        <f t="shared" si="65"/>
        <v>19.830457824000003</v>
      </c>
      <c r="H98" s="343">
        <f t="shared" si="65"/>
        <v>0</v>
      </c>
      <c r="I98" s="343">
        <f t="shared" si="65"/>
        <v>0</v>
      </c>
      <c r="J98" s="343">
        <f t="shared" si="65"/>
        <v>0</v>
      </c>
      <c r="K98" s="343">
        <f t="shared" si="65"/>
        <v>7.1255173799999989</v>
      </c>
      <c r="L98" s="343">
        <f t="shared" si="65"/>
        <v>0</v>
      </c>
      <c r="M98" s="343">
        <f t="shared" si="65"/>
        <v>12.704940443999998</v>
      </c>
      <c r="N98" s="343">
        <f t="shared" si="65"/>
        <v>0</v>
      </c>
      <c r="O98" s="343">
        <f t="shared" si="65"/>
        <v>0</v>
      </c>
      <c r="P98" s="343">
        <f t="shared" si="65"/>
        <v>0</v>
      </c>
      <c r="Q98" s="343">
        <f t="shared" si="65"/>
        <v>19.830457824000003</v>
      </c>
      <c r="R98" s="343">
        <f t="shared" si="4"/>
        <v>0</v>
      </c>
      <c r="S98" s="344">
        <v>0</v>
      </c>
      <c r="T98" s="370"/>
    </row>
    <row r="99" spans="1:20" ht="14.25" customHeight="1" x14ac:dyDescent="0.2">
      <c r="A99" s="366" t="s">
        <v>131</v>
      </c>
      <c r="B99" s="366" t="s">
        <v>1066</v>
      </c>
      <c r="C99" s="366" t="s">
        <v>1067</v>
      </c>
      <c r="D99" s="353">
        <f t="shared" ref="D99:D125" si="66">G99</f>
        <v>4.1795639159999993</v>
      </c>
      <c r="E99" s="354">
        <v>0</v>
      </c>
      <c r="F99" s="362">
        <f t="shared" ref="F99:F111" si="67">D99-E99</f>
        <v>4.1795639159999993</v>
      </c>
      <c r="G99" s="354">
        <f t="shared" ref="G99:H111" si="68">I99+K99+M99+O99</f>
        <v>4.1795639159999993</v>
      </c>
      <c r="H99" s="354">
        <f t="shared" si="68"/>
        <v>0</v>
      </c>
      <c r="I99" s="355">
        <v>0</v>
      </c>
      <c r="J99" s="356">
        <v>0</v>
      </c>
      <c r="K99" s="355">
        <v>4.1795639159999993</v>
      </c>
      <c r="L99" s="356">
        <v>0</v>
      </c>
      <c r="M99" s="355">
        <v>0</v>
      </c>
      <c r="N99" s="356">
        <v>0</v>
      </c>
      <c r="O99" s="355">
        <v>0</v>
      </c>
      <c r="P99" s="356">
        <v>0</v>
      </c>
      <c r="Q99" s="362">
        <f t="shared" ref="Q99:Q125" si="69">F99-H99</f>
        <v>4.1795639159999993</v>
      </c>
      <c r="R99" s="343">
        <f>J99-I99</f>
        <v>0</v>
      </c>
      <c r="S99" s="344">
        <v>0</v>
      </c>
      <c r="T99" s="371"/>
    </row>
    <row r="100" spans="1:20" ht="14.25" customHeight="1" x14ac:dyDescent="0.2">
      <c r="A100" s="366" t="s">
        <v>132</v>
      </c>
      <c r="B100" s="366" t="s">
        <v>1068</v>
      </c>
      <c r="C100" s="366" t="s">
        <v>1069</v>
      </c>
      <c r="D100" s="353">
        <f t="shared" si="66"/>
        <v>2.6662642559999998</v>
      </c>
      <c r="E100" s="354">
        <v>0</v>
      </c>
      <c r="F100" s="362">
        <f t="shared" si="67"/>
        <v>2.6662642559999998</v>
      </c>
      <c r="G100" s="354">
        <f t="shared" si="68"/>
        <v>2.6662642559999998</v>
      </c>
      <c r="H100" s="354">
        <f t="shared" si="68"/>
        <v>0</v>
      </c>
      <c r="I100" s="355">
        <v>0</v>
      </c>
      <c r="J100" s="356">
        <v>0</v>
      </c>
      <c r="K100" s="355">
        <v>0</v>
      </c>
      <c r="L100" s="356">
        <v>0</v>
      </c>
      <c r="M100" s="355">
        <v>2.6662642559999998</v>
      </c>
      <c r="N100" s="356">
        <v>0</v>
      </c>
      <c r="O100" s="355">
        <v>0</v>
      </c>
      <c r="P100" s="356">
        <v>0</v>
      </c>
      <c r="Q100" s="362">
        <f t="shared" si="69"/>
        <v>2.6662642559999998</v>
      </c>
      <c r="R100" s="343">
        <f t="shared" si="4"/>
        <v>0</v>
      </c>
      <c r="S100" s="344">
        <v>0</v>
      </c>
      <c r="T100" s="371"/>
    </row>
    <row r="101" spans="1:20" ht="14.25" customHeight="1" x14ac:dyDescent="0.2">
      <c r="A101" s="366" t="s">
        <v>902</v>
      </c>
      <c r="B101" s="366" t="s">
        <v>1070</v>
      </c>
      <c r="C101" s="366" t="s">
        <v>1071</v>
      </c>
      <c r="D101" s="353">
        <f t="shared" si="66"/>
        <v>1.154152896</v>
      </c>
      <c r="E101" s="354">
        <v>0</v>
      </c>
      <c r="F101" s="362">
        <f t="shared" si="67"/>
        <v>1.154152896</v>
      </c>
      <c r="G101" s="354">
        <f t="shared" si="68"/>
        <v>1.154152896</v>
      </c>
      <c r="H101" s="354">
        <f t="shared" si="68"/>
        <v>0</v>
      </c>
      <c r="I101" s="355">
        <v>0</v>
      </c>
      <c r="J101" s="356">
        <v>0</v>
      </c>
      <c r="K101" s="355">
        <v>0</v>
      </c>
      <c r="L101" s="356">
        <v>0</v>
      </c>
      <c r="M101" s="355">
        <v>1.154152896</v>
      </c>
      <c r="N101" s="356">
        <v>0</v>
      </c>
      <c r="O101" s="355">
        <v>0</v>
      </c>
      <c r="P101" s="356">
        <v>0</v>
      </c>
      <c r="Q101" s="362">
        <f t="shared" si="69"/>
        <v>1.154152896</v>
      </c>
      <c r="R101" s="343">
        <f t="shared" ref="R101:R125" si="70">J101-I101</f>
        <v>0</v>
      </c>
      <c r="S101" s="344">
        <v>0</v>
      </c>
      <c r="T101" s="371"/>
    </row>
    <row r="102" spans="1:20" ht="14.25" customHeight="1" x14ac:dyDescent="0.2">
      <c r="A102" s="366" t="s">
        <v>903</v>
      </c>
      <c r="B102" s="366" t="s">
        <v>1072</v>
      </c>
      <c r="C102" s="366" t="s">
        <v>1073</v>
      </c>
      <c r="D102" s="353">
        <f t="shared" si="66"/>
        <v>0.138950028</v>
      </c>
      <c r="E102" s="354">
        <v>0</v>
      </c>
      <c r="F102" s="362">
        <f t="shared" si="67"/>
        <v>0.138950028</v>
      </c>
      <c r="G102" s="354">
        <f t="shared" si="68"/>
        <v>0.138950028</v>
      </c>
      <c r="H102" s="354">
        <f t="shared" si="68"/>
        <v>0</v>
      </c>
      <c r="I102" s="355">
        <v>0</v>
      </c>
      <c r="J102" s="356">
        <v>0</v>
      </c>
      <c r="K102" s="355">
        <v>0</v>
      </c>
      <c r="L102" s="356">
        <v>0</v>
      </c>
      <c r="M102" s="355">
        <v>0.138950028</v>
      </c>
      <c r="N102" s="356">
        <v>0</v>
      </c>
      <c r="O102" s="355">
        <v>0</v>
      </c>
      <c r="P102" s="356">
        <v>0</v>
      </c>
      <c r="Q102" s="362">
        <f t="shared" si="69"/>
        <v>0.138950028</v>
      </c>
      <c r="R102" s="343">
        <f t="shared" si="70"/>
        <v>0</v>
      </c>
      <c r="S102" s="344">
        <v>0</v>
      </c>
      <c r="T102" s="371"/>
    </row>
    <row r="103" spans="1:20" ht="14.25" customHeight="1" x14ac:dyDescent="0.2">
      <c r="A103" s="366" t="s">
        <v>904</v>
      </c>
      <c r="B103" s="366" t="s">
        <v>1074</v>
      </c>
      <c r="C103" s="366" t="s">
        <v>1075</v>
      </c>
      <c r="D103" s="353">
        <f t="shared" si="66"/>
        <v>0.34500452399999998</v>
      </c>
      <c r="E103" s="354">
        <v>0</v>
      </c>
      <c r="F103" s="362">
        <f t="shared" si="67"/>
        <v>0.34500452399999998</v>
      </c>
      <c r="G103" s="354">
        <f t="shared" si="68"/>
        <v>0.34500452399999998</v>
      </c>
      <c r="H103" s="354">
        <f t="shared" si="68"/>
        <v>0</v>
      </c>
      <c r="I103" s="355">
        <v>0</v>
      </c>
      <c r="J103" s="356">
        <v>0</v>
      </c>
      <c r="K103" s="355">
        <v>0</v>
      </c>
      <c r="L103" s="356">
        <v>0</v>
      </c>
      <c r="M103" s="355">
        <v>0.34500452399999998</v>
      </c>
      <c r="N103" s="356">
        <v>0</v>
      </c>
      <c r="O103" s="355">
        <v>0</v>
      </c>
      <c r="P103" s="356">
        <v>0</v>
      </c>
      <c r="Q103" s="362">
        <f t="shared" si="69"/>
        <v>0.34500452399999998</v>
      </c>
      <c r="R103" s="343">
        <f t="shared" si="70"/>
        <v>0</v>
      </c>
      <c r="S103" s="344">
        <v>0</v>
      </c>
      <c r="T103" s="371"/>
    </row>
    <row r="104" spans="1:20" ht="14.25" customHeight="1" x14ac:dyDescent="0.2">
      <c r="A104" s="366" t="s">
        <v>905</v>
      </c>
      <c r="B104" s="366" t="s">
        <v>1076</v>
      </c>
      <c r="C104" s="366" t="s">
        <v>1077</v>
      </c>
      <c r="D104" s="353">
        <f t="shared" si="66"/>
        <v>1.4339141520000001</v>
      </c>
      <c r="E104" s="354">
        <v>0</v>
      </c>
      <c r="F104" s="362">
        <f t="shared" si="67"/>
        <v>1.4339141520000001</v>
      </c>
      <c r="G104" s="354">
        <f t="shared" si="68"/>
        <v>1.4339141520000001</v>
      </c>
      <c r="H104" s="354">
        <f t="shared" si="68"/>
        <v>0</v>
      </c>
      <c r="I104" s="355">
        <v>0</v>
      </c>
      <c r="J104" s="356">
        <v>0</v>
      </c>
      <c r="K104" s="355">
        <v>1.4339141520000001</v>
      </c>
      <c r="L104" s="356">
        <v>0</v>
      </c>
      <c r="M104" s="355">
        <v>0</v>
      </c>
      <c r="N104" s="356">
        <v>0</v>
      </c>
      <c r="O104" s="355">
        <v>0</v>
      </c>
      <c r="P104" s="356">
        <v>0</v>
      </c>
      <c r="Q104" s="362">
        <f t="shared" si="69"/>
        <v>1.4339141520000001</v>
      </c>
      <c r="R104" s="343">
        <f t="shared" si="70"/>
        <v>0</v>
      </c>
      <c r="S104" s="344">
        <v>0</v>
      </c>
      <c r="T104" s="371"/>
    </row>
    <row r="105" spans="1:20" ht="14.25" customHeight="1" x14ac:dyDescent="0.2">
      <c r="A105" s="366" t="s">
        <v>906</v>
      </c>
      <c r="B105" s="366" t="s">
        <v>1078</v>
      </c>
      <c r="C105" s="366" t="s">
        <v>1079</v>
      </c>
      <c r="D105" s="353">
        <f t="shared" si="66"/>
        <v>1.5214608000000001</v>
      </c>
      <c r="E105" s="354">
        <v>0</v>
      </c>
      <c r="F105" s="362">
        <f t="shared" si="67"/>
        <v>1.5214608000000001</v>
      </c>
      <c r="G105" s="354">
        <f t="shared" si="68"/>
        <v>1.5214608000000001</v>
      </c>
      <c r="H105" s="354">
        <f t="shared" si="68"/>
        <v>0</v>
      </c>
      <c r="I105" s="355">
        <v>0</v>
      </c>
      <c r="J105" s="356">
        <v>0</v>
      </c>
      <c r="K105" s="355">
        <v>0</v>
      </c>
      <c r="L105" s="356">
        <v>0</v>
      </c>
      <c r="M105" s="355">
        <v>1.5214608000000001</v>
      </c>
      <c r="N105" s="356">
        <v>0</v>
      </c>
      <c r="O105" s="355">
        <v>0</v>
      </c>
      <c r="P105" s="356">
        <v>0</v>
      </c>
      <c r="Q105" s="362">
        <f t="shared" si="69"/>
        <v>1.5214608000000001</v>
      </c>
      <c r="R105" s="343">
        <f t="shared" si="70"/>
        <v>0</v>
      </c>
      <c r="S105" s="344">
        <v>0</v>
      </c>
      <c r="T105" s="371"/>
    </row>
    <row r="106" spans="1:20" ht="14.25" customHeight="1" x14ac:dyDescent="0.2">
      <c r="A106" s="366" t="s">
        <v>907</v>
      </c>
      <c r="B106" s="366" t="s">
        <v>1080</v>
      </c>
      <c r="C106" s="366" t="s">
        <v>1081</v>
      </c>
      <c r="D106" s="353">
        <f t="shared" si="66"/>
        <v>0.46120423199999999</v>
      </c>
      <c r="E106" s="354">
        <v>0</v>
      </c>
      <c r="F106" s="362">
        <f t="shared" si="67"/>
        <v>0.46120423199999999</v>
      </c>
      <c r="G106" s="354">
        <f t="shared" si="68"/>
        <v>0.46120423199999999</v>
      </c>
      <c r="H106" s="354">
        <f t="shared" si="68"/>
        <v>0</v>
      </c>
      <c r="I106" s="355">
        <v>0</v>
      </c>
      <c r="J106" s="356">
        <v>0</v>
      </c>
      <c r="K106" s="355">
        <v>0.46120423199999999</v>
      </c>
      <c r="L106" s="356">
        <v>0</v>
      </c>
      <c r="M106" s="355">
        <v>0</v>
      </c>
      <c r="N106" s="356">
        <v>0</v>
      </c>
      <c r="O106" s="355">
        <v>0</v>
      </c>
      <c r="P106" s="356">
        <v>0</v>
      </c>
      <c r="Q106" s="362">
        <f t="shared" si="69"/>
        <v>0.46120423199999999</v>
      </c>
      <c r="R106" s="343">
        <f t="shared" si="70"/>
        <v>0</v>
      </c>
      <c r="S106" s="344">
        <v>0</v>
      </c>
      <c r="T106" s="371"/>
    </row>
    <row r="107" spans="1:20" ht="14.25" customHeight="1" x14ac:dyDescent="0.2">
      <c r="A107" s="366" t="s">
        <v>908</v>
      </c>
      <c r="B107" s="366" t="s">
        <v>1082</v>
      </c>
      <c r="C107" s="366" t="s">
        <v>1083</v>
      </c>
      <c r="D107" s="353">
        <f t="shared" si="66"/>
        <v>1.0508350799999999</v>
      </c>
      <c r="E107" s="354">
        <v>0</v>
      </c>
      <c r="F107" s="362">
        <f t="shared" si="67"/>
        <v>1.0508350799999999</v>
      </c>
      <c r="G107" s="354">
        <f t="shared" si="68"/>
        <v>1.0508350799999999</v>
      </c>
      <c r="H107" s="354">
        <f t="shared" si="68"/>
        <v>0</v>
      </c>
      <c r="I107" s="355">
        <v>0</v>
      </c>
      <c r="J107" s="356">
        <v>0</v>
      </c>
      <c r="K107" s="355">
        <v>1.0508350799999999</v>
      </c>
      <c r="L107" s="356">
        <v>0</v>
      </c>
      <c r="M107" s="355">
        <v>0</v>
      </c>
      <c r="N107" s="356">
        <v>0</v>
      </c>
      <c r="O107" s="355">
        <v>0</v>
      </c>
      <c r="P107" s="356">
        <v>0</v>
      </c>
      <c r="Q107" s="362">
        <f t="shared" si="69"/>
        <v>1.0508350799999999</v>
      </c>
      <c r="R107" s="343">
        <f t="shared" si="70"/>
        <v>0</v>
      </c>
      <c r="S107" s="344">
        <v>0</v>
      </c>
      <c r="T107" s="371"/>
    </row>
    <row r="108" spans="1:20" ht="14.25" customHeight="1" x14ac:dyDescent="0.2">
      <c r="A108" s="366" t="s">
        <v>909</v>
      </c>
      <c r="B108" s="366" t="s">
        <v>1084</v>
      </c>
      <c r="C108" s="366" t="s">
        <v>1085</v>
      </c>
      <c r="D108" s="353">
        <f t="shared" si="66"/>
        <v>2.5177945200000003</v>
      </c>
      <c r="E108" s="354">
        <v>0</v>
      </c>
      <c r="F108" s="362">
        <f t="shared" si="67"/>
        <v>2.5177945200000003</v>
      </c>
      <c r="G108" s="354">
        <f t="shared" si="68"/>
        <v>2.5177945200000003</v>
      </c>
      <c r="H108" s="354">
        <f t="shared" si="68"/>
        <v>0</v>
      </c>
      <c r="I108" s="355">
        <v>0</v>
      </c>
      <c r="J108" s="356">
        <v>0</v>
      </c>
      <c r="K108" s="355">
        <v>0</v>
      </c>
      <c r="L108" s="356">
        <v>0</v>
      </c>
      <c r="M108" s="355">
        <v>2.5177945200000003</v>
      </c>
      <c r="N108" s="356">
        <v>0</v>
      </c>
      <c r="O108" s="355">
        <v>0</v>
      </c>
      <c r="P108" s="356">
        <v>0</v>
      </c>
      <c r="Q108" s="362">
        <f t="shared" si="69"/>
        <v>2.5177945200000003</v>
      </c>
      <c r="R108" s="343">
        <f t="shared" si="70"/>
        <v>0</v>
      </c>
      <c r="S108" s="344">
        <v>0</v>
      </c>
      <c r="T108" s="371"/>
    </row>
    <row r="109" spans="1:20" ht="14.25" customHeight="1" x14ac:dyDescent="0.2">
      <c r="A109" s="366" t="s">
        <v>910</v>
      </c>
      <c r="B109" s="366" t="s">
        <v>1086</v>
      </c>
      <c r="C109" s="366" t="s">
        <v>1087</v>
      </c>
      <c r="D109" s="353">
        <f t="shared" si="66"/>
        <v>2.6572883640000002</v>
      </c>
      <c r="E109" s="354">
        <v>0</v>
      </c>
      <c r="F109" s="362">
        <f t="shared" si="67"/>
        <v>2.6572883640000002</v>
      </c>
      <c r="G109" s="354">
        <f t="shared" si="68"/>
        <v>2.6572883640000002</v>
      </c>
      <c r="H109" s="354">
        <f t="shared" si="68"/>
        <v>0</v>
      </c>
      <c r="I109" s="355">
        <v>0</v>
      </c>
      <c r="J109" s="356">
        <v>0</v>
      </c>
      <c r="K109" s="355">
        <v>0</v>
      </c>
      <c r="L109" s="356">
        <v>0</v>
      </c>
      <c r="M109" s="355">
        <v>2.6572883640000002</v>
      </c>
      <c r="N109" s="356">
        <v>0</v>
      </c>
      <c r="O109" s="355">
        <v>0</v>
      </c>
      <c r="P109" s="356">
        <v>0</v>
      </c>
      <c r="Q109" s="362">
        <f t="shared" si="69"/>
        <v>2.6572883640000002</v>
      </c>
      <c r="R109" s="343">
        <f t="shared" si="70"/>
        <v>0</v>
      </c>
      <c r="S109" s="344">
        <v>0</v>
      </c>
      <c r="T109" s="371"/>
    </row>
    <row r="110" spans="1:20" x14ac:dyDescent="0.2">
      <c r="A110" s="366" t="s">
        <v>911</v>
      </c>
      <c r="B110" s="366" t="s">
        <v>1088</v>
      </c>
      <c r="C110" s="366" t="s">
        <v>1089</v>
      </c>
      <c r="D110" s="353">
        <f t="shared" si="66"/>
        <v>0.44168901599999993</v>
      </c>
      <c r="E110" s="354">
        <v>0</v>
      </c>
      <c r="F110" s="362">
        <f t="shared" si="67"/>
        <v>0.44168901599999993</v>
      </c>
      <c r="G110" s="354">
        <f t="shared" si="68"/>
        <v>0.44168901599999993</v>
      </c>
      <c r="H110" s="355">
        <f t="shared" ref="H110" si="71">J110+L110+N110+P110</f>
        <v>0</v>
      </c>
      <c r="I110" s="355">
        <v>0</v>
      </c>
      <c r="J110" s="356">
        <v>0</v>
      </c>
      <c r="K110" s="355">
        <v>0</v>
      </c>
      <c r="L110" s="356">
        <v>0</v>
      </c>
      <c r="M110" s="355">
        <v>0.44168901599999993</v>
      </c>
      <c r="N110" s="356">
        <v>0</v>
      </c>
      <c r="O110" s="355">
        <v>0</v>
      </c>
      <c r="P110" s="372">
        <v>0</v>
      </c>
      <c r="Q110" s="362">
        <f t="shared" si="69"/>
        <v>0.44168901599999993</v>
      </c>
      <c r="R110" s="343">
        <f t="shared" si="70"/>
        <v>0</v>
      </c>
      <c r="S110" s="344">
        <v>0</v>
      </c>
      <c r="T110" s="360"/>
    </row>
    <row r="111" spans="1:20" x14ac:dyDescent="0.2">
      <c r="A111" s="366" t="s">
        <v>912</v>
      </c>
      <c r="B111" s="366" t="s">
        <v>1090</v>
      </c>
      <c r="C111" s="366" t="s">
        <v>1091</v>
      </c>
      <c r="D111" s="353">
        <f t="shared" si="66"/>
        <v>1.2623360399999999</v>
      </c>
      <c r="E111" s="354">
        <v>0</v>
      </c>
      <c r="F111" s="362">
        <f t="shared" si="67"/>
        <v>1.2623360399999999</v>
      </c>
      <c r="G111" s="354">
        <f t="shared" si="68"/>
        <v>1.2623360399999999</v>
      </c>
      <c r="H111" s="355">
        <f t="shared" ref="H111" si="72">J111+L111+N111+P111</f>
        <v>0</v>
      </c>
      <c r="I111" s="355">
        <v>0</v>
      </c>
      <c r="J111" s="356">
        <v>0</v>
      </c>
      <c r="K111" s="355">
        <v>0</v>
      </c>
      <c r="L111" s="356">
        <v>0</v>
      </c>
      <c r="M111" s="355">
        <v>1.2623360399999999</v>
      </c>
      <c r="N111" s="356">
        <v>0</v>
      </c>
      <c r="O111" s="355">
        <v>0</v>
      </c>
      <c r="P111" s="372">
        <v>0</v>
      </c>
      <c r="Q111" s="362">
        <f t="shared" si="69"/>
        <v>1.2623360399999999</v>
      </c>
      <c r="R111" s="343">
        <f t="shared" si="70"/>
        <v>0</v>
      </c>
      <c r="S111" s="344">
        <v>0</v>
      </c>
      <c r="T111" s="360"/>
    </row>
    <row r="112" spans="1:20" s="328" customFormat="1" ht="24.75" customHeight="1" x14ac:dyDescent="0.15">
      <c r="A112" s="365" t="s">
        <v>186</v>
      </c>
      <c r="B112" s="365" t="s">
        <v>865</v>
      </c>
      <c r="C112" s="365" t="s">
        <v>837</v>
      </c>
      <c r="D112" s="343">
        <f>SUM(D113:D125)</f>
        <v>50.242438381053049</v>
      </c>
      <c r="E112" s="343">
        <f t="shared" ref="E112:P112" si="73">SUM(E113:E125)</f>
        <v>0</v>
      </c>
      <c r="F112" s="343">
        <f t="shared" si="73"/>
        <v>50.242438381053049</v>
      </c>
      <c r="G112" s="343">
        <f t="shared" si="73"/>
        <v>50.242438381053049</v>
      </c>
      <c r="H112" s="343">
        <f t="shared" si="73"/>
        <v>0</v>
      </c>
      <c r="I112" s="343">
        <f t="shared" si="73"/>
        <v>0</v>
      </c>
      <c r="J112" s="343">
        <f t="shared" si="73"/>
        <v>0</v>
      </c>
      <c r="K112" s="343">
        <f t="shared" si="73"/>
        <v>26.491307599999999</v>
      </c>
      <c r="L112" s="343">
        <f t="shared" si="73"/>
        <v>0</v>
      </c>
      <c r="M112" s="343">
        <f t="shared" si="73"/>
        <v>21.6</v>
      </c>
      <c r="N112" s="343">
        <f t="shared" si="73"/>
        <v>0</v>
      </c>
      <c r="O112" s="343">
        <f t="shared" si="73"/>
        <v>2.151130781053058</v>
      </c>
      <c r="P112" s="343">
        <f t="shared" si="73"/>
        <v>0</v>
      </c>
      <c r="Q112" s="349">
        <f t="shared" si="69"/>
        <v>50.242438381053049</v>
      </c>
      <c r="R112" s="343">
        <f t="shared" si="70"/>
        <v>0</v>
      </c>
      <c r="S112" s="344">
        <v>0</v>
      </c>
      <c r="T112" s="373"/>
    </row>
    <row r="113" spans="1:20" ht="29.25" customHeight="1" x14ac:dyDescent="0.2">
      <c r="A113" s="366" t="s">
        <v>913</v>
      </c>
      <c r="B113" s="339" t="s">
        <v>1092</v>
      </c>
      <c r="C113" s="366" t="s">
        <v>1093</v>
      </c>
      <c r="D113" s="353">
        <f t="shared" si="66"/>
        <v>0.43913759999999996</v>
      </c>
      <c r="E113" s="354">
        <v>0</v>
      </c>
      <c r="F113" s="362">
        <f t="shared" ref="F113:F125" si="74">D113-E113</f>
        <v>0.43913759999999996</v>
      </c>
      <c r="G113" s="354">
        <f t="shared" ref="G113:H125" si="75">I113+K113+M113+O113</f>
        <v>0.43913759999999996</v>
      </c>
      <c r="H113" s="354">
        <f t="shared" si="75"/>
        <v>0</v>
      </c>
      <c r="I113" s="354">
        <v>0</v>
      </c>
      <c r="J113" s="369">
        <v>0</v>
      </c>
      <c r="K113" s="354">
        <v>0.43913759999999996</v>
      </c>
      <c r="L113" s="369">
        <v>0</v>
      </c>
      <c r="M113" s="354">
        <v>0</v>
      </c>
      <c r="N113" s="369">
        <v>0</v>
      </c>
      <c r="O113" s="354">
        <v>0</v>
      </c>
      <c r="P113" s="356">
        <v>0</v>
      </c>
      <c r="Q113" s="362">
        <f t="shared" si="69"/>
        <v>0.43913759999999996</v>
      </c>
      <c r="R113" s="343">
        <f t="shared" si="70"/>
        <v>0</v>
      </c>
      <c r="S113" s="344">
        <v>0</v>
      </c>
      <c r="T113" s="371"/>
    </row>
    <row r="114" spans="1:20" ht="14.25" customHeight="1" x14ac:dyDescent="0.2">
      <c r="A114" s="366" t="s">
        <v>914</v>
      </c>
      <c r="B114" s="366" t="s">
        <v>1094</v>
      </c>
      <c r="C114" s="366" t="s">
        <v>1095</v>
      </c>
      <c r="D114" s="353">
        <f t="shared" si="66"/>
        <v>0.19989960000000001</v>
      </c>
      <c r="E114" s="354">
        <v>0</v>
      </c>
      <c r="F114" s="362">
        <f t="shared" si="74"/>
        <v>0.19989960000000001</v>
      </c>
      <c r="G114" s="354">
        <f t="shared" si="75"/>
        <v>0.19989960000000001</v>
      </c>
      <c r="H114" s="354">
        <f t="shared" si="75"/>
        <v>0</v>
      </c>
      <c r="I114" s="354">
        <v>0</v>
      </c>
      <c r="J114" s="369">
        <v>0</v>
      </c>
      <c r="K114" s="354">
        <v>0.19989960000000001</v>
      </c>
      <c r="L114" s="369">
        <v>0</v>
      </c>
      <c r="M114" s="354">
        <v>0</v>
      </c>
      <c r="N114" s="369">
        <v>0</v>
      </c>
      <c r="O114" s="354">
        <v>0</v>
      </c>
      <c r="P114" s="356">
        <v>0</v>
      </c>
      <c r="Q114" s="362">
        <f t="shared" si="69"/>
        <v>0.19989960000000001</v>
      </c>
      <c r="R114" s="343">
        <f t="shared" si="70"/>
        <v>0</v>
      </c>
      <c r="S114" s="344">
        <v>0</v>
      </c>
      <c r="T114" s="371"/>
    </row>
    <row r="115" spans="1:20" ht="14.25" customHeight="1" x14ac:dyDescent="0.2">
      <c r="A115" s="366" t="s">
        <v>915</v>
      </c>
      <c r="B115" s="366" t="s">
        <v>1096</v>
      </c>
      <c r="C115" s="366" t="s">
        <v>1097</v>
      </c>
      <c r="D115" s="353">
        <f t="shared" si="66"/>
        <v>0.96</v>
      </c>
      <c r="E115" s="354">
        <v>0</v>
      </c>
      <c r="F115" s="362">
        <f t="shared" si="74"/>
        <v>0.96</v>
      </c>
      <c r="G115" s="354">
        <f t="shared" si="75"/>
        <v>0.96</v>
      </c>
      <c r="H115" s="354">
        <f t="shared" si="75"/>
        <v>0</v>
      </c>
      <c r="I115" s="354">
        <v>0</v>
      </c>
      <c r="J115" s="369">
        <v>0</v>
      </c>
      <c r="K115" s="354">
        <v>0.96</v>
      </c>
      <c r="L115" s="369">
        <v>0</v>
      </c>
      <c r="M115" s="354">
        <v>0</v>
      </c>
      <c r="N115" s="369">
        <v>0</v>
      </c>
      <c r="O115" s="354">
        <v>0</v>
      </c>
      <c r="P115" s="356">
        <v>0</v>
      </c>
      <c r="Q115" s="362">
        <f t="shared" si="69"/>
        <v>0.96</v>
      </c>
      <c r="R115" s="343">
        <f t="shared" si="70"/>
        <v>0</v>
      </c>
      <c r="S115" s="344">
        <v>0</v>
      </c>
      <c r="T115" s="371"/>
    </row>
    <row r="116" spans="1:20" ht="14.25" customHeight="1" x14ac:dyDescent="0.2">
      <c r="A116" s="366" t="s">
        <v>916</v>
      </c>
      <c r="B116" s="366" t="s">
        <v>1098</v>
      </c>
      <c r="C116" s="366" t="s">
        <v>1099</v>
      </c>
      <c r="D116" s="353">
        <f t="shared" si="66"/>
        <v>0.12626999999999999</v>
      </c>
      <c r="E116" s="354">
        <v>0</v>
      </c>
      <c r="F116" s="362">
        <f t="shared" si="74"/>
        <v>0.12626999999999999</v>
      </c>
      <c r="G116" s="354">
        <f t="shared" si="75"/>
        <v>0.12626999999999999</v>
      </c>
      <c r="H116" s="354">
        <f t="shared" si="75"/>
        <v>0</v>
      </c>
      <c r="I116" s="354">
        <v>0</v>
      </c>
      <c r="J116" s="369">
        <v>0</v>
      </c>
      <c r="K116" s="354">
        <v>0.12626999999999999</v>
      </c>
      <c r="L116" s="369">
        <v>0</v>
      </c>
      <c r="M116" s="354">
        <v>0</v>
      </c>
      <c r="N116" s="369">
        <v>0</v>
      </c>
      <c r="O116" s="354">
        <v>0</v>
      </c>
      <c r="P116" s="356">
        <v>0</v>
      </c>
      <c r="Q116" s="362">
        <f t="shared" si="69"/>
        <v>0.12626999999999999</v>
      </c>
      <c r="R116" s="343">
        <f t="shared" si="70"/>
        <v>0</v>
      </c>
      <c r="S116" s="344">
        <v>0</v>
      </c>
      <c r="T116" s="371"/>
    </row>
    <row r="117" spans="1:20" ht="14.25" customHeight="1" x14ac:dyDescent="0.2">
      <c r="A117" s="366" t="s">
        <v>1118</v>
      </c>
      <c r="B117" s="366" t="s">
        <v>1100</v>
      </c>
      <c r="C117" s="366" t="s">
        <v>1101</v>
      </c>
      <c r="D117" s="353">
        <f t="shared" si="66"/>
        <v>0.95279999999999998</v>
      </c>
      <c r="E117" s="354">
        <v>0</v>
      </c>
      <c r="F117" s="362">
        <f t="shared" si="74"/>
        <v>0.95279999999999998</v>
      </c>
      <c r="G117" s="354">
        <f t="shared" si="75"/>
        <v>0.95279999999999998</v>
      </c>
      <c r="H117" s="354">
        <f t="shared" si="75"/>
        <v>0</v>
      </c>
      <c r="I117" s="354">
        <v>0</v>
      </c>
      <c r="J117" s="369">
        <v>0</v>
      </c>
      <c r="K117" s="354">
        <v>0.95279999999999998</v>
      </c>
      <c r="L117" s="369">
        <v>0</v>
      </c>
      <c r="M117" s="354">
        <v>0</v>
      </c>
      <c r="N117" s="369">
        <v>0</v>
      </c>
      <c r="O117" s="354">
        <v>0</v>
      </c>
      <c r="P117" s="356">
        <v>0</v>
      </c>
      <c r="Q117" s="362">
        <f t="shared" si="69"/>
        <v>0.95279999999999998</v>
      </c>
      <c r="R117" s="343">
        <f t="shared" si="70"/>
        <v>0</v>
      </c>
      <c r="S117" s="344">
        <v>0</v>
      </c>
      <c r="T117" s="371"/>
    </row>
    <row r="118" spans="1:20" ht="14.25" customHeight="1" x14ac:dyDescent="0.2">
      <c r="A118" s="366" t="s">
        <v>917</v>
      </c>
      <c r="B118" s="366" t="s">
        <v>1102</v>
      </c>
      <c r="C118" s="366" t="s">
        <v>1103</v>
      </c>
      <c r="D118" s="353">
        <f t="shared" si="66"/>
        <v>0.21620039999999999</v>
      </c>
      <c r="E118" s="354">
        <v>0</v>
      </c>
      <c r="F118" s="362">
        <f t="shared" si="74"/>
        <v>0.21620039999999999</v>
      </c>
      <c r="G118" s="354">
        <f t="shared" si="75"/>
        <v>0.21620039999999999</v>
      </c>
      <c r="H118" s="354">
        <f t="shared" si="75"/>
        <v>0</v>
      </c>
      <c r="I118" s="354">
        <v>0</v>
      </c>
      <c r="J118" s="369">
        <v>0</v>
      </c>
      <c r="K118" s="354">
        <v>0.21620039999999999</v>
      </c>
      <c r="L118" s="369">
        <v>0</v>
      </c>
      <c r="M118" s="354">
        <v>0</v>
      </c>
      <c r="N118" s="369">
        <v>0</v>
      </c>
      <c r="O118" s="354">
        <v>0</v>
      </c>
      <c r="P118" s="356">
        <v>0</v>
      </c>
      <c r="Q118" s="362">
        <f t="shared" si="69"/>
        <v>0.21620039999999999</v>
      </c>
      <c r="R118" s="343">
        <f t="shared" si="70"/>
        <v>0</v>
      </c>
      <c r="S118" s="344">
        <v>0</v>
      </c>
      <c r="T118" s="371"/>
    </row>
    <row r="119" spans="1:20" ht="14.25" customHeight="1" x14ac:dyDescent="0.2">
      <c r="A119" s="366" t="s">
        <v>918</v>
      </c>
      <c r="B119" s="366" t="s">
        <v>1104</v>
      </c>
      <c r="C119" s="366" t="s">
        <v>1105</v>
      </c>
      <c r="D119" s="353">
        <f t="shared" si="66"/>
        <v>1.912296</v>
      </c>
      <c r="E119" s="354">
        <v>0</v>
      </c>
      <c r="F119" s="362">
        <f t="shared" si="74"/>
        <v>1.912296</v>
      </c>
      <c r="G119" s="354">
        <f t="shared" si="75"/>
        <v>1.912296</v>
      </c>
      <c r="H119" s="354">
        <f t="shared" si="75"/>
        <v>0</v>
      </c>
      <c r="I119" s="354">
        <v>0</v>
      </c>
      <c r="J119" s="369">
        <v>0</v>
      </c>
      <c r="K119" s="354">
        <v>0</v>
      </c>
      <c r="L119" s="369">
        <v>0</v>
      </c>
      <c r="M119" s="354">
        <v>0</v>
      </c>
      <c r="N119" s="369">
        <v>0</v>
      </c>
      <c r="O119" s="354">
        <v>1.912296</v>
      </c>
      <c r="P119" s="356">
        <v>0</v>
      </c>
      <c r="Q119" s="362">
        <f t="shared" si="69"/>
        <v>1.912296</v>
      </c>
      <c r="R119" s="343">
        <f t="shared" si="70"/>
        <v>0</v>
      </c>
      <c r="S119" s="344">
        <v>0</v>
      </c>
      <c r="T119" s="371"/>
    </row>
    <row r="120" spans="1:20" ht="28.5" customHeight="1" x14ac:dyDescent="0.2">
      <c r="A120" s="366" t="s">
        <v>919</v>
      </c>
      <c r="B120" s="339" t="s">
        <v>1106</v>
      </c>
      <c r="C120" s="366" t="s">
        <v>1107</v>
      </c>
      <c r="D120" s="353">
        <f t="shared" si="66"/>
        <v>2.847</v>
      </c>
      <c r="E120" s="354">
        <v>0</v>
      </c>
      <c r="F120" s="362">
        <f t="shared" si="74"/>
        <v>2.847</v>
      </c>
      <c r="G120" s="354">
        <f t="shared" si="75"/>
        <v>2.847</v>
      </c>
      <c r="H120" s="354">
        <f t="shared" si="75"/>
        <v>0</v>
      </c>
      <c r="I120" s="354">
        <v>0</v>
      </c>
      <c r="J120" s="369">
        <v>0</v>
      </c>
      <c r="K120" s="354">
        <v>2.847</v>
      </c>
      <c r="L120" s="369">
        <v>0</v>
      </c>
      <c r="M120" s="354">
        <v>0</v>
      </c>
      <c r="N120" s="369">
        <v>0</v>
      </c>
      <c r="O120" s="354">
        <v>0</v>
      </c>
      <c r="P120" s="356">
        <v>0</v>
      </c>
      <c r="Q120" s="362">
        <f t="shared" si="69"/>
        <v>2.847</v>
      </c>
      <c r="R120" s="343">
        <f t="shared" si="70"/>
        <v>0</v>
      </c>
      <c r="S120" s="344">
        <v>0</v>
      </c>
      <c r="T120" s="371"/>
    </row>
    <row r="121" spans="1:20" ht="14.25" customHeight="1" x14ac:dyDescent="0.2">
      <c r="A121" s="366" t="s">
        <v>920</v>
      </c>
      <c r="B121" s="366" t="s">
        <v>1108</v>
      </c>
      <c r="C121" s="366" t="s">
        <v>1109</v>
      </c>
      <c r="D121" s="353">
        <f t="shared" si="66"/>
        <v>18.95</v>
      </c>
      <c r="E121" s="354">
        <v>0</v>
      </c>
      <c r="F121" s="362">
        <f t="shared" si="74"/>
        <v>18.95</v>
      </c>
      <c r="G121" s="354">
        <f t="shared" si="75"/>
        <v>18.95</v>
      </c>
      <c r="H121" s="354">
        <f t="shared" si="75"/>
        <v>0</v>
      </c>
      <c r="I121" s="354">
        <v>0</v>
      </c>
      <c r="J121" s="369">
        <v>0</v>
      </c>
      <c r="K121" s="354">
        <v>18.95</v>
      </c>
      <c r="L121" s="369">
        <v>0</v>
      </c>
      <c r="M121" s="354">
        <v>0</v>
      </c>
      <c r="N121" s="369">
        <v>0</v>
      </c>
      <c r="O121" s="354">
        <v>0</v>
      </c>
      <c r="P121" s="356">
        <v>0</v>
      </c>
      <c r="Q121" s="362">
        <f t="shared" si="69"/>
        <v>18.95</v>
      </c>
      <c r="R121" s="343">
        <f t="shared" si="70"/>
        <v>0</v>
      </c>
      <c r="S121" s="344">
        <v>0</v>
      </c>
      <c r="T121" s="371"/>
    </row>
    <row r="122" spans="1:20" ht="14.25" customHeight="1" x14ac:dyDescent="0.2">
      <c r="A122" s="366" t="s">
        <v>921</v>
      </c>
      <c r="B122" s="366" t="s">
        <v>1110</v>
      </c>
      <c r="C122" s="366" t="s">
        <v>1111</v>
      </c>
      <c r="D122" s="353">
        <f t="shared" si="66"/>
        <v>11.4</v>
      </c>
      <c r="E122" s="354">
        <v>0</v>
      </c>
      <c r="F122" s="362">
        <f t="shared" si="74"/>
        <v>11.4</v>
      </c>
      <c r="G122" s="354">
        <f t="shared" si="75"/>
        <v>11.4</v>
      </c>
      <c r="H122" s="354">
        <f t="shared" si="75"/>
        <v>0</v>
      </c>
      <c r="I122" s="354">
        <v>0</v>
      </c>
      <c r="J122" s="369">
        <v>0</v>
      </c>
      <c r="K122" s="354">
        <v>0</v>
      </c>
      <c r="L122" s="369">
        <v>0</v>
      </c>
      <c r="M122" s="354">
        <v>11.4</v>
      </c>
      <c r="N122" s="369">
        <v>0</v>
      </c>
      <c r="O122" s="354">
        <v>0</v>
      </c>
      <c r="P122" s="356">
        <v>0</v>
      </c>
      <c r="Q122" s="362">
        <f t="shared" si="69"/>
        <v>11.4</v>
      </c>
      <c r="R122" s="343">
        <f t="shared" si="70"/>
        <v>0</v>
      </c>
      <c r="S122" s="344">
        <v>0</v>
      </c>
      <c r="T122" s="371"/>
    </row>
    <row r="123" spans="1:20" ht="14.25" customHeight="1" x14ac:dyDescent="0.2">
      <c r="A123" s="366" t="s">
        <v>922</v>
      </c>
      <c r="B123" s="366" t="s">
        <v>1112</v>
      </c>
      <c r="C123" s="366" t="s">
        <v>1113</v>
      </c>
      <c r="D123" s="353">
        <f t="shared" si="66"/>
        <v>1.7999999999999998</v>
      </c>
      <c r="E123" s="354">
        <v>0</v>
      </c>
      <c r="F123" s="362">
        <f t="shared" si="74"/>
        <v>1.7999999999999998</v>
      </c>
      <c r="G123" s="354">
        <f t="shared" si="75"/>
        <v>1.7999999999999998</v>
      </c>
      <c r="H123" s="354">
        <f t="shared" si="75"/>
        <v>0</v>
      </c>
      <c r="I123" s="354">
        <v>0</v>
      </c>
      <c r="J123" s="369">
        <v>0</v>
      </c>
      <c r="K123" s="354">
        <v>1.7999999999999998</v>
      </c>
      <c r="L123" s="369">
        <v>0</v>
      </c>
      <c r="M123" s="354">
        <v>0</v>
      </c>
      <c r="N123" s="369">
        <v>0</v>
      </c>
      <c r="O123" s="354">
        <v>0</v>
      </c>
      <c r="P123" s="356">
        <v>0</v>
      </c>
      <c r="Q123" s="362">
        <f t="shared" si="69"/>
        <v>1.7999999999999998</v>
      </c>
      <c r="R123" s="343">
        <f t="shared" si="70"/>
        <v>0</v>
      </c>
      <c r="S123" s="344">
        <v>0</v>
      </c>
      <c r="T123" s="371"/>
    </row>
    <row r="124" spans="1:20" ht="14.25" customHeight="1" x14ac:dyDescent="0.2">
      <c r="A124" s="366" t="s">
        <v>923</v>
      </c>
      <c r="B124" s="366" t="s">
        <v>1114</v>
      </c>
      <c r="C124" s="366" t="s">
        <v>1115</v>
      </c>
      <c r="D124" s="353">
        <f t="shared" si="66"/>
        <v>10.199999999999999</v>
      </c>
      <c r="E124" s="354">
        <v>0</v>
      </c>
      <c r="F124" s="362">
        <f t="shared" si="74"/>
        <v>10.199999999999999</v>
      </c>
      <c r="G124" s="354">
        <f t="shared" si="75"/>
        <v>10.199999999999999</v>
      </c>
      <c r="H124" s="354">
        <f t="shared" si="75"/>
        <v>0</v>
      </c>
      <c r="I124" s="354">
        <v>0</v>
      </c>
      <c r="J124" s="369">
        <v>0</v>
      </c>
      <c r="K124" s="354">
        <v>0</v>
      </c>
      <c r="L124" s="369">
        <v>0</v>
      </c>
      <c r="M124" s="354">
        <v>10.199999999999999</v>
      </c>
      <c r="N124" s="369">
        <v>0</v>
      </c>
      <c r="O124" s="354">
        <v>0</v>
      </c>
      <c r="P124" s="356">
        <v>0</v>
      </c>
      <c r="Q124" s="362">
        <f t="shared" si="69"/>
        <v>10.199999999999999</v>
      </c>
      <c r="R124" s="343">
        <f t="shared" si="70"/>
        <v>0</v>
      </c>
      <c r="S124" s="344">
        <v>0</v>
      </c>
      <c r="T124" s="371"/>
    </row>
    <row r="125" spans="1:20" ht="14.25" customHeight="1" x14ac:dyDescent="0.2">
      <c r="A125" s="366" t="s">
        <v>924</v>
      </c>
      <c r="B125" s="366" t="s">
        <v>1116</v>
      </c>
      <c r="C125" s="366" t="s">
        <v>1117</v>
      </c>
      <c r="D125" s="353">
        <f t="shared" si="66"/>
        <v>0.238834781053058</v>
      </c>
      <c r="E125" s="354">
        <v>0</v>
      </c>
      <c r="F125" s="362">
        <f t="shared" si="74"/>
        <v>0.238834781053058</v>
      </c>
      <c r="G125" s="354">
        <f t="shared" si="75"/>
        <v>0.238834781053058</v>
      </c>
      <c r="H125" s="354">
        <f t="shared" si="75"/>
        <v>0</v>
      </c>
      <c r="I125" s="354">
        <v>0</v>
      </c>
      <c r="J125" s="369">
        <v>0</v>
      </c>
      <c r="K125" s="354">
        <v>0</v>
      </c>
      <c r="L125" s="369">
        <v>0</v>
      </c>
      <c r="M125" s="354">
        <v>0</v>
      </c>
      <c r="N125" s="369">
        <v>0</v>
      </c>
      <c r="O125" s="354">
        <v>0.238834781053058</v>
      </c>
      <c r="P125" s="356">
        <v>0</v>
      </c>
      <c r="Q125" s="362">
        <f t="shared" si="69"/>
        <v>0.238834781053058</v>
      </c>
      <c r="R125" s="343">
        <f t="shared" si="70"/>
        <v>0</v>
      </c>
      <c r="S125" s="344">
        <v>0</v>
      </c>
      <c r="T125" s="371"/>
    </row>
    <row r="127" spans="1:20" x14ac:dyDescent="0.2">
      <c r="L127" s="329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</mergeCells>
  <phoneticPr fontId="66" type="noConversion"/>
  <hyperlinks>
    <hyperlink ref="B67" r:id="rId2" display="Установка  КТПН 6/04кВ  в центрах питания с тр-рам ТМГ-250.Строительство ВЛ,КЛ-6,04кВ ул.Фабрич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3"/>
  <headerFooter alignWithMargins="0"/>
  <colBreaks count="1" manualBreakCount="1">
    <brk id="10" max="12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38" t="s">
        <v>160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64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805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806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804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807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65</v>
      </c>
      <c r="B15" s="208" t="s">
        <v>19</v>
      </c>
      <c r="C15" s="208" t="s">
        <v>5</v>
      </c>
      <c r="D15" s="208" t="s">
        <v>821</v>
      </c>
      <c r="E15" s="208" t="s">
        <v>822</v>
      </c>
      <c r="F15" s="230" t="s">
        <v>823</v>
      </c>
      <c r="G15" s="232"/>
      <c r="H15" s="208" t="s">
        <v>824</v>
      </c>
      <c r="I15" s="208"/>
      <c r="J15" s="208" t="s">
        <v>825</v>
      </c>
      <c r="K15" s="208"/>
      <c r="L15" s="208"/>
      <c r="M15" s="208"/>
      <c r="N15" s="208" t="s">
        <v>826</v>
      </c>
      <c r="O15" s="208"/>
      <c r="P15" s="230" t="s">
        <v>766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827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82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796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17" t="s">
        <v>763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68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65</v>
      </c>
      <c r="B15" s="247" t="s">
        <v>19</v>
      </c>
      <c r="C15" s="247" t="s">
        <v>5</v>
      </c>
      <c r="D15" s="244" t="s">
        <v>828</v>
      </c>
      <c r="E15" s="249" t="s">
        <v>791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157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22</v>
      </c>
      <c r="F18" s="249" t="s">
        <v>21</v>
      </c>
      <c r="G18" s="249"/>
      <c r="H18" s="249"/>
      <c r="I18" s="249"/>
      <c r="J18" s="249"/>
      <c r="K18" s="249"/>
      <c r="L18" s="162" t="s">
        <v>22</v>
      </c>
      <c r="M18" s="249" t="s">
        <v>21</v>
      </c>
      <c r="N18" s="249"/>
      <c r="O18" s="249"/>
      <c r="P18" s="249"/>
      <c r="Q18" s="249"/>
      <c r="R18" s="249"/>
      <c r="S18" s="223" t="s">
        <v>22</v>
      </c>
      <c r="T18" s="225"/>
      <c r="U18" s="223" t="s">
        <v>21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82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276" t="s">
        <v>758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65</v>
      </c>
      <c r="B15" s="247" t="s">
        <v>19</v>
      </c>
      <c r="C15" s="247" t="s">
        <v>5</v>
      </c>
      <c r="D15" s="255" t="s">
        <v>83</v>
      </c>
      <c r="E15" s="261" t="s">
        <v>792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158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82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276" t="s">
        <v>159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809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65</v>
      </c>
      <c r="B15" s="247" t="s">
        <v>19</v>
      </c>
      <c r="C15" s="247" t="s">
        <v>5</v>
      </c>
      <c r="D15" s="244" t="s">
        <v>83</v>
      </c>
      <c r="E15" s="249" t="s">
        <v>71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158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82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276" t="s">
        <v>797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810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65</v>
      </c>
      <c r="B16" s="247" t="s">
        <v>19</v>
      </c>
      <c r="C16" s="247" t="s">
        <v>5</v>
      </c>
      <c r="D16" s="244" t="s">
        <v>63</v>
      </c>
      <c r="E16" s="247" t="s">
        <v>80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158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82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17" t="s">
        <v>794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805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812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811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65</v>
      </c>
      <c r="B15" s="279" t="s">
        <v>18</v>
      </c>
      <c r="C15" s="279" t="s">
        <v>5</v>
      </c>
      <c r="D15" s="279" t="s">
        <v>799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771</v>
      </c>
      <c r="E16" s="279"/>
      <c r="F16" s="279"/>
      <c r="G16" s="279"/>
      <c r="H16" s="279"/>
      <c r="I16" s="279"/>
      <c r="J16" s="279" t="s">
        <v>772</v>
      </c>
      <c r="K16" s="279"/>
      <c r="L16" s="279"/>
      <c r="M16" s="279"/>
      <c r="N16" s="279"/>
      <c r="O16" s="279"/>
      <c r="P16" s="279" t="s">
        <v>773</v>
      </c>
      <c r="Q16" s="279"/>
      <c r="R16" s="279"/>
      <c r="S16" s="279"/>
      <c r="T16" s="279"/>
      <c r="U16" s="279"/>
      <c r="V16" s="279" t="s">
        <v>774</v>
      </c>
      <c r="W16" s="279"/>
      <c r="X16" s="279"/>
      <c r="Y16" s="279"/>
      <c r="Z16" s="279"/>
      <c r="AA16" s="279"/>
      <c r="AB16" s="279" t="s">
        <v>775</v>
      </c>
      <c r="AC16" s="279"/>
      <c r="AD16" s="279"/>
      <c r="AE16" s="279"/>
      <c r="AF16" s="279"/>
      <c r="AG16" s="279"/>
      <c r="AH16" s="279" t="s">
        <v>776</v>
      </c>
      <c r="AI16" s="279"/>
      <c r="AJ16" s="279"/>
      <c r="AK16" s="279"/>
      <c r="AL16" s="279"/>
      <c r="AM16" s="279"/>
      <c r="AN16" s="279" t="s">
        <v>777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778</v>
      </c>
      <c r="E17" s="278"/>
      <c r="F17" s="278" t="s">
        <v>778</v>
      </c>
      <c r="G17" s="278"/>
      <c r="H17" s="278" t="s">
        <v>779</v>
      </c>
      <c r="I17" s="278"/>
      <c r="J17" s="278" t="s">
        <v>778</v>
      </c>
      <c r="K17" s="278"/>
      <c r="L17" s="278" t="s">
        <v>778</v>
      </c>
      <c r="M17" s="278"/>
      <c r="N17" s="278" t="s">
        <v>779</v>
      </c>
      <c r="O17" s="278"/>
      <c r="P17" s="278" t="s">
        <v>778</v>
      </c>
      <c r="Q17" s="278"/>
      <c r="R17" s="278" t="s">
        <v>778</v>
      </c>
      <c r="S17" s="278"/>
      <c r="T17" s="278" t="s">
        <v>779</v>
      </c>
      <c r="U17" s="278"/>
      <c r="V17" s="278" t="s">
        <v>778</v>
      </c>
      <c r="W17" s="278"/>
      <c r="X17" s="278" t="s">
        <v>778</v>
      </c>
      <c r="Y17" s="278"/>
      <c r="Z17" s="278" t="s">
        <v>779</v>
      </c>
      <c r="AA17" s="278"/>
      <c r="AB17" s="278" t="s">
        <v>778</v>
      </c>
      <c r="AC17" s="278"/>
      <c r="AD17" s="278" t="s">
        <v>778</v>
      </c>
      <c r="AE17" s="278"/>
      <c r="AF17" s="278" t="s">
        <v>779</v>
      </c>
      <c r="AG17" s="278"/>
      <c r="AH17" s="278" t="s">
        <v>778</v>
      </c>
      <c r="AI17" s="278"/>
      <c r="AJ17" s="278" t="s">
        <v>778</v>
      </c>
      <c r="AK17" s="278"/>
      <c r="AL17" s="278" t="s">
        <v>779</v>
      </c>
      <c r="AM17" s="278"/>
      <c r="AN17" s="278" t="s">
        <v>778</v>
      </c>
      <c r="AO17" s="278"/>
      <c r="AP17" s="278" t="s">
        <v>778</v>
      </c>
      <c r="AQ17" s="278"/>
      <c r="AR17" s="278" t="s">
        <v>779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276" t="s">
        <v>795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65</v>
      </c>
      <c r="B15" s="281" t="s">
        <v>18</v>
      </c>
      <c r="C15" s="281" t="s">
        <v>5</v>
      </c>
      <c r="D15" s="283" t="s">
        <v>769</v>
      </c>
      <c r="E15" s="283" t="s">
        <v>768</v>
      </c>
      <c r="F15" s="283" t="s">
        <v>23</v>
      </c>
      <c r="G15" s="283"/>
      <c r="H15" s="283" t="s">
        <v>163</v>
      </c>
      <c r="I15" s="283"/>
      <c r="J15" s="283" t="s">
        <v>24</v>
      </c>
      <c r="K15" s="283"/>
      <c r="L15" s="283" t="s">
        <v>813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82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796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835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169</v>
      </c>
      <c r="B9" s="291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292" t="s">
        <v>171</v>
      </c>
      <c r="B12" s="292"/>
    </row>
    <row r="13" spans="1:8" ht="18.75" x14ac:dyDescent="0.25">
      <c r="B13" s="47"/>
    </row>
    <row r="14" spans="1:8" ht="18.75" x14ac:dyDescent="0.25">
      <c r="A14" s="293" t="s">
        <v>800</v>
      </c>
      <c r="B14" s="293"/>
    </row>
    <row r="15" spans="1:8" x14ac:dyDescent="0.25">
      <c r="A15" s="294" t="s">
        <v>172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173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85</v>
      </c>
      <c r="B19" s="295" t="s">
        <v>86</v>
      </c>
      <c r="C19" s="297" t="s">
        <v>174</v>
      </c>
      <c r="D19" s="302" t="s">
        <v>752</v>
      </c>
      <c r="E19" s="303"/>
      <c r="F19" s="304" t="s">
        <v>770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756</v>
      </c>
      <c r="E20" s="186" t="s">
        <v>10</v>
      </c>
      <c r="F20" s="186" t="s">
        <v>757</v>
      </c>
      <c r="G20" s="185" t="s">
        <v>755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175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355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599</v>
      </c>
      <c r="B318" s="311"/>
      <c r="C318" s="311"/>
      <c r="D318" s="311"/>
      <c r="E318" s="311"/>
      <c r="F318" s="311"/>
      <c r="G318" s="311"/>
      <c r="H318" s="312"/>
      <c r="I318" s="44"/>
    </row>
    <row r="319" spans="1:9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13" t="s">
        <v>693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85</v>
      </c>
      <c r="B370" s="295" t="s">
        <v>86</v>
      </c>
      <c r="C370" s="297" t="s">
        <v>174</v>
      </c>
      <c r="D370" s="302" t="s">
        <v>752</v>
      </c>
      <c r="E370" s="303"/>
      <c r="F370" s="304" t="s">
        <v>754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756</v>
      </c>
      <c r="E371" s="186" t="s">
        <v>10</v>
      </c>
      <c r="F371" s="186" t="s">
        <v>757</v>
      </c>
      <c r="G371" s="185" t="s">
        <v>755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694</v>
      </c>
      <c r="B373" s="308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747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748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749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750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751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2024-05-08T04:38:33Z</dcterms:modified>
</cp:coreProperties>
</file>